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15" tabRatio="802"/>
  </bookViews>
  <sheets>
    <sheet name="20260309" sheetId="64" r:id="rId1"/>
  </sheets>
  <definedNames>
    <definedName name="_xlnm._FilterDatabase" localSheetId="0" hidden="1">'20260309'!$A$2:$O$852</definedName>
    <definedName name="_xlnm.Print_Titles" localSheetId="0">'20260309'!$1:$2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2" authorId="0">
      <text>
        <r>
          <rPr>
            <sz val="9"/>
            <rFont val="宋体"/>
            <charset val="134"/>
          </rPr>
          <t>上交前需重新排序号</t>
        </r>
      </text>
    </comment>
    <comment ref="N2" authorId="0">
      <text>
        <r>
          <rPr>
            <sz val="9"/>
            <rFont val="宋体"/>
            <charset val="134"/>
          </rPr>
          <t>检查贴息是否有负数，是否为0</t>
        </r>
      </text>
    </comment>
    <comment ref="O2" authorId="0">
      <text>
        <r>
          <rPr>
            <sz val="9"/>
            <rFont val="宋体"/>
            <charset val="134"/>
          </rPr>
          <t>检查贴息是否为负数，是否为0</t>
        </r>
      </text>
    </comment>
  </commentList>
</comments>
</file>

<file path=xl/sharedStrings.xml><?xml version="1.0" encoding="utf-8"?>
<sst xmlns="http://schemas.openxmlformats.org/spreadsheetml/2006/main" count="6740" uniqueCount="2357">
  <si>
    <t>兴安县2026年第一季度脱贫人口小额信贷贴息清单</t>
  </si>
  <si>
    <t>序号</t>
  </si>
  <si>
    <t>网点名称</t>
  </si>
  <si>
    <t>客户名称</t>
  </si>
  <si>
    <t>地址</t>
  </si>
  <si>
    <t>借款金额(2025.12.18)/发放日)</t>
  </si>
  <si>
    <t>借款余额(2026.02.28)</t>
  </si>
  <si>
    <t>贷款起始日期</t>
  </si>
  <si>
    <t>贷款到期日期</t>
  </si>
  <si>
    <t>贷款用途</t>
  </si>
  <si>
    <t>实际算息起息日</t>
  </si>
  <si>
    <t>实际算息截息日</t>
  </si>
  <si>
    <t>算息天数</t>
  </si>
  <si>
    <t>年利率</t>
  </si>
  <si>
    <t>应贴利息</t>
  </si>
  <si>
    <t>华江支行</t>
  </si>
  <si>
    <t>宾恩龙</t>
  </si>
  <si>
    <t>广西兴安县华江瑶族乡同仁村委会龙冲村0038号</t>
  </si>
  <si>
    <t>2022-02-07</t>
  </si>
  <si>
    <t>2025-12-28</t>
  </si>
  <si>
    <t>种植风景树</t>
  </si>
  <si>
    <t>2025-12-21</t>
  </si>
  <si>
    <t>界首支行</t>
  </si>
  <si>
    <t>李叶欢</t>
  </si>
  <si>
    <t>广西兴安县界首镇合家村委会老高田村66号</t>
  </si>
  <si>
    <t>2023-01-29</t>
  </si>
  <si>
    <t>2025-12-30</t>
  </si>
  <si>
    <t>种植柑子</t>
  </si>
  <si>
    <t>陈鹏</t>
  </si>
  <si>
    <t>广西兴安县界首镇宝峰村委会刘家村5号</t>
  </si>
  <si>
    <t>2023-02-17</t>
  </si>
  <si>
    <t>农作物种植</t>
  </si>
  <si>
    <t>百里支行</t>
  </si>
  <si>
    <t>刘溯成</t>
  </si>
  <si>
    <t>广西兴安县界首镇城东村委会井上田村45号</t>
  </si>
  <si>
    <t>2022-12-23</t>
  </si>
  <si>
    <t>2025-12-22</t>
  </si>
  <si>
    <t>种植柑桔、养猪</t>
  </si>
  <si>
    <t>漠川支行</t>
  </si>
  <si>
    <t>文桂连</t>
  </si>
  <si>
    <t>广西兴安县漠川乡庄子村委会大角丘村0059号</t>
  </si>
  <si>
    <t>2023-01-06</t>
  </si>
  <si>
    <t>2025-12-31</t>
  </si>
  <si>
    <t>种植葡萄</t>
  </si>
  <si>
    <t>文泽平</t>
  </si>
  <si>
    <t>广西兴安县漠川乡保合村委会冠山村66号</t>
  </si>
  <si>
    <t>郑杰</t>
  </si>
  <si>
    <t>广西兴安县漠川乡长洲村委会李园村64号</t>
  </si>
  <si>
    <t>2023-02-21</t>
  </si>
  <si>
    <t>养牛</t>
  </si>
  <si>
    <t>高尚支行</t>
  </si>
  <si>
    <t>文小冬</t>
  </si>
  <si>
    <t>广西兴安县高尚镇灵龙村委会南田村0066号</t>
  </si>
  <si>
    <t>2023-02-09</t>
  </si>
  <si>
    <t>养猪</t>
  </si>
  <si>
    <t>溶江支行</t>
  </si>
  <si>
    <t>蒋吉军</t>
  </si>
  <si>
    <t>广西兴安县溶江镇莲塘村委会七里圩村115号</t>
  </si>
  <si>
    <t>2023-01-11</t>
  </si>
  <si>
    <t>卢寿伟</t>
  </si>
  <si>
    <t>广西兴安县华江瑶族乡高寨村委会潘家寨村2号</t>
  </si>
  <si>
    <t>2022-12-29</t>
  </si>
  <si>
    <t>三将军支行</t>
  </si>
  <si>
    <t>龚立文</t>
  </si>
  <si>
    <t>广西兴安县华江瑶族乡升坪村委会湾岭村07号</t>
  </si>
  <si>
    <t>草莓种植</t>
  </si>
  <si>
    <t>蒋世能</t>
  </si>
  <si>
    <t>广西兴安县华江乡升坪村委会天子村17号</t>
  </si>
  <si>
    <t>柑橘种植</t>
  </si>
  <si>
    <t>刘大勇</t>
  </si>
  <si>
    <t>广西兴安县华江瑶族乡同仁村委会龙冲村0025号</t>
  </si>
  <si>
    <t>2023-01-30</t>
  </si>
  <si>
    <t>蒋德寿</t>
  </si>
  <si>
    <t>广西兴安县高尚镇江东村委会江东村0084号</t>
  </si>
  <si>
    <t>2023-03-16</t>
  </si>
  <si>
    <t>畜牧饲养</t>
  </si>
  <si>
    <t>蒋桂芳</t>
  </si>
  <si>
    <t>广西兴安县高尚镇凤凰村委会大湾江村0008号</t>
  </si>
  <si>
    <t>2023-03-20</t>
  </si>
  <si>
    <t>文涵玉</t>
  </si>
  <si>
    <t>广西兴安县高尚镇灵龙村委会南田村65号</t>
  </si>
  <si>
    <t>金石支行</t>
  </si>
  <si>
    <t>李谟云</t>
  </si>
  <si>
    <t>广西兴安县溶江镇中洞村委会牛塘村1号</t>
  </si>
  <si>
    <t>2023-03-30</t>
  </si>
  <si>
    <t>双灵路支行</t>
  </si>
  <si>
    <t>高代飞</t>
  </si>
  <si>
    <t>广西兴安县兴安镇道冠村委会高家村30号</t>
  </si>
  <si>
    <t>2023-04-25</t>
  </si>
  <si>
    <t>2025-12-24</t>
  </si>
  <si>
    <t>种植柑橘</t>
  </si>
  <si>
    <t>魏寿继</t>
  </si>
  <si>
    <t>广西兴安县兴安镇道关村委会魏家村27号</t>
  </si>
  <si>
    <t>2023-04-28</t>
  </si>
  <si>
    <t>2025-12-27</t>
  </si>
  <si>
    <t>本贷款用于偿还308202201242527合同项下借款人所欠债务</t>
  </si>
  <si>
    <t>赵兴祥</t>
  </si>
  <si>
    <t>广西兴安县漠川乡艳林村委会蔡家婞村0001号</t>
  </si>
  <si>
    <t>2023-04-27</t>
  </si>
  <si>
    <t>2025-12-26</t>
  </si>
  <si>
    <t>本贷款用于偿还309102201160634合同项下借款人所欠债务</t>
  </si>
  <si>
    <t>罗琼</t>
  </si>
  <si>
    <t>广西兴安县华江瑶族乡升坪村委湾岭村22号</t>
  </si>
  <si>
    <t>2023-05-08</t>
  </si>
  <si>
    <t>养鸡场经营</t>
  </si>
  <si>
    <t>邓青山</t>
  </si>
  <si>
    <t>广西兴安县界首镇宝峰村委会邓家村1号</t>
  </si>
  <si>
    <t>2023-07-20</t>
  </si>
  <si>
    <t>本贷款用于归还308802201778744合同项下借款人所欠债务</t>
  </si>
  <si>
    <t>梁祥文</t>
  </si>
  <si>
    <t>广西兴安县华江瑶族乡杨雀村委会岭头村40号</t>
  </si>
  <si>
    <t>2023-07-19</t>
  </si>
  <si>
    <t>杉树种植</t>
  </si>
  <si>
    <t>黄冬平</t>
  </si>
  <si>
    <t>广西兴安县界首镇五一村委会铁埠塘村5号</t>
  </si>
  <si>
    <t>2023-07-12</t>
  </si>
  <si>
    <t>2025-12-25</t>
  </si>
  <si>
    <t>本贷款用于偿还308802201670065合同项下借款人所欠债务</t>
  </si>
  <si>
    <t>艾秀荣</t>
  </si>
  <si>
    <t>广西兴安县界首镇合家村委会新隆村023号</t>
  </si>
  <si>
    <t>2023-07-07</t>
  </si>
  <si>
    <t>本贷款用于归还308802201698824合同项下借款人所欠债务</t>
  </si>
  <si>
    <t>莫清军</t>
  </si>
  <si>
    <t>广西兴安县溶江镇千家村委会菜园村37号</t>
  </si>
  <si>
    <t>唐德喜</t>
  </si>
  <si>
    <t>广西兴安县界首镇合家村委会土笔头村2队049号</t>
  </si>
  <si>
    <t>2023-07-05</t>
  </si>
  <si>
    <t>本贷款用于归还308802201838501合同项下借款人所欠债务</t>
  </si>
  <si>
    <t>万宁生</t>
  </si>
  <si>
    <t>广西兴安县界首镇宝峰村委会开山村100号</t>
  </si>
  <si>
    <t>本贷款用于归还308802201726042合同项下借款人所欠债务</t>
  </si>
  <si>
    <t>司门支行</t>
  </si>
  <si>
    <t>宋秀琼</t>
  </si>
  <si>
    <t>广西兴安县溶江镇司门村委会杨家庄77号</t>
  </si>
  <si>
    <t>2023-07-04</t>
  </si>
  <si>
    <t>种植柑桔</t>
  </si>
  <si>
    <t>兴桂支行</t>
  </si>
  <si>
    <t>尹垂凤</t>
  </si>
  <si>
    <t>广西兴安县兴安镇城郊自治村委会下蜜塘村036号</t>
  </si>
  <si>
    <t>2023-06-30</t>
  </si>
  <si>
    <t>2025-12-29</t>
  </si>
  <si>
    <t>本贷款用于偿还308102201638126合同项下借款人所欠债务</t>
  </si>
  <si>
    <t>李水连</t>
  </si>
  <si>
    <t>广西兴安县漠川乡庄子村委会李家弯村0057号</t>
  </si>
  <si>
    <t>本贷款用于偿还309102201638545合同项下申请人所欠债务</t>
  </si>
  <si>
    <t>陈贵荣</t>
  </si>
  <si>
    <t>广西兴安县漠川乡财金村委大塘村0005号</t>
  </si>
  <si>
    <t>本贷款用于偿还309102201838604合同项下申请人所欠债务</t>
  </si>
  <si>
    <t>崔家支行</t>
  </si>
  <si>
    <t>李华林</t>
  </si>
  <si>
    <t>广西兴安县崔家乡三义村委会土桥自然村11号</t>
  </si>
  <si>
    <t>本贷款用于偿还309902201977304合同项下借款人所欠债务</t>
  </si>
  <si>
    <t>颜学庆</t>
  </si>
  <si>
    <t>广西兴安县漠川乡久中村委会狗脚岭村0005号</t>
  </si>
  <si>
    <t>2023-06-28</t>
  </si>
  <si>
    <t>本贷款用于偿还309102201613646合同项下借款人所欠债务</t>
  </si>
  <si>
    <t>唐子明</t>
  </si>
  <si>
    <t>广西兴安县漠川乡长洲村委会长州村176号</t>
  </si>
  <si>
    <t>2023-06-26</t>
  </si>
  <si>
    <t>本贷款用于偿还309102201607058合同项下借款人所欠债务</t>
  </si>
  <si>
    <t>白石支行</t>
  </si>
  <si>
    <t>唐晓峰</t>
  </si>
  <si>
    <t>广西兴安县白石乡三友村委会山背村43号</t>
  </si>
  <si>
    <t>2023-06-25</t>
  </si>
  <si>
    <t>本贷款用于偿还309402201539871合同项下借款人所欠债务</t>
  </si>
  <si>
    <t>刘君</t>
  </si>
  <si>
    <t>广西兴安县华江瑶族乡升坪村委会老街村29号</t>
  </si>
  <si>
    <t>2023-04-12</t>
  </si>
  <si>
    <t>张榜军</t>
  </si>
  <si>
    <t>广西兴安县兴安镇城郊自治村委会大园村068号</t>
  </si>
  <si>
    <t>2023-09-28</t>
  </si>
  <si>
    <t>刘定东</t>
  </si>
  <si>
    <t>广西兴安县白石乡塘口村委会白石村</t>
  </si>
  <si>
    <t>2023-09-26</t>
  </si>
  <si>
    <t>养羊</t>
  </si>
  <si>
    <t>秦保权</t>
  </si>
  <si>
    <t>广西兴安县白石乡鳌头村委会水源头村0030号</t>
  </si>
  <si>
    <t>本贷款用于偿还309402201452583合同项下借款人所欠债务</t>
  </si>
  <si>
    <t>艾书学</t>
  </si>
  <si>
    <t>广西兴安县高尚镇济中村委会社背村18号</t>
  </si>
  <si>
    <t>秦致韬</t>
  </si>
  <si>
    <t>广西兴安县高尚镇江东村委会马安山村</t>
  </si>
  <si>
    <t>本贷款用于偿还309602201357749合同项下借款人所欠债务</t>
  </si>
  <si>
    <t>柳文忠</t>
  </si>
  <si>
    <t>广西兴安县溶江镇富江村委会白竹寨村37号</t>
  </si>
  <si>
    <t>2023-09-27</t>
  </si>
  <si>
    <t>彭代才</t>
  </si>
  <si>
    <t>广西兴安县溶江镇茶源村委会白桃村97号</t>
  </si>
  <si>
    <t>种葡萄</t>
  </si>
  <si>
    <t>唐巧玲</t>
  </si>
  <si>
    <t>广西兴安县界首镇宝峰村委会黄余冲村0027号</t>
  </si>
  <si>
    <t>2023-03-31</t>
  </si>
  <si>
    <t>唐昌志</t>
  </si>
  <si>
    <t>广西兴安县界首镇宝峰村委会掌家田村0001号</t>
  </si>
  <si>
    <t>2023-06-29</t>
  </si>
  <si>
    <t>本贷款用于归还308802201406382合同项下借款人所欠债务</t>
  </si>
  <si>
    <t>邓业军</t>
  </si>
  <si>
    <t>广西兴安县华江瑶族乡锐炜村委会枫木凸自然村15号</t>
  </si>
  <si>
    <t>2023-08-25</t>
  </si>
  <si>
    <t>种植杉树</t>
  </si>
  <si>
    <t>唐咸群</t>
  </si>
  <si>
    <t>广西兴安县兴安镇城郊南源村委会瑶门前村017号</t>
  </si>
  <si>
    <t>2023-12-28</t>
  </si>
  <si>
    <t>本贷款用于归还308102202889035合同项下借款人所欠债务</t>
  </si>
  <si>
    <t>陈宇元</t>
  </si>
  <si>
    <t>广西兴安县兴安镇城郊道关村委会陈家村011号</t>
  </si>
  <si>
    <t>2023-12-25</t>
  </si>
  <si>
    <t>本贷款用于归还308202202960503合同项下借款人所欠债务</t>
  </si>
  <si>
    <t>杨小民</t>
  </si>
  <si>
    <t>广西兴安县界首镇和平村委滴水岩村</t>
  </si>
  <si>
    <t>2023-12-26</t>
  </si>
  <si>
    <t>本贷款用于偿还308802202988230合同项下借款人所欠债务</t>
  </si>
  <si>
    <t>陈雄斌</t>
  </si>
  <si>
    <t>广西兴安县漠川乡桥头村委会桥头村189号</t>
  </si>
  <si>
    <t>2023-12-27</t>
  </si>
  <si>
    <t>吕定华</t>
  </si>
  <si>
    <t>广西兴安县崔家乡崔家村委会双河自然村044号</t>
  </si>
  <si>
    <t>唐建云</t>
  </si>
  <si>
    <t>广西兴安县溶江镇茶源村委会畔田村102号</t>
  </si>
  <si>
    <t>2024-01-03</t>
  </si>
  <si>
    <t>腾唐武</t>
  </si>
  <si>
    <t>广西兴安县华江瑶族乡同仁村委会竹林寨村18号</t>
  </si>
  <si>
    <t>2023-12-31</t>
  </si>
  <si>
    <t>本贷款用于偿还310902202869844合同项下借款人所欠债务</t>
  </si>
  <si>
    <t>赵林英</t>
  </si>
  <si>
    <t>广西兴安县华江乡升坪村委会大板岭村6号</t>
  </si>
  <si>
    <t>杨柳</t>
  </si>
  <si>
    <t>广西兴安县兴安镇源江村委会长丘坪村0034号</t>
  </si>
  <si>
    <t>2024-03-29</t>
  </si>
  <si>
    <t>种植茶籽树</t>
  </si>
  <si>
    <t>石文强</t>
  </si>
  <si>
    <t>广西兴安县溶江镇坪寨村委会松江口村8号</t>
  </si>
  <si>
    <t>2024-05-08</t>
  </si>
  <si>
    <t>种养</t>
  </si>
  <si>
    <t>杨富程</t>
  </si>
  <si>
    <r>
      <rPr>
        <sz val="10"/>
        <rFont val="宋体"/>
        <charset val="0"/>
      </rPr>
      <t>广西兴安县兴安镇城郊石坑村委会三扒塘村</t>
    </r>
    <r>
      <rPr>
        <sz val="10"/>
        <rFont val="Arial"/>
        <charset val="0"/>
      </rPr>
      <t>0022</t>
    </r>
    <r>
      <rPr>
        <sz val="10"/>
        <rFont val="宋体"/>
        <charset val="0"/>
      </rPr>
      <t>号</t>
    </r>
  </si>
  <si>
    <t>2024-09-23</t>
  </si>
  <si>
    <t>用于归还308202211915794合同项下所欠贷款</t>
  </si>
  <si>
    <t>刘厚金</t>
  </si>
  <si>
    <t>广西兴安县兴安镇城郊石坑村委会石坑村青口村</t>
  </si>
  <si>
    <t>用于归还308202211915467合同项下所欠借款</t>
  </si>
  <si>
    <t>苏业林</t>
  </si>
  <si>
    <t>广西兴安县界首镇苏家村委会桃子坪村1号</t>
  </si>
  <si>
    <t>2024-09-24</t>
  </si>
  <si>
    <t>本贷款用于偿还308902211849699合同项下借款人所欠债务</t>
  </si>
  <si>
    <t>郑东民</t>
  </si>
  <si>
    <t>广西兴安县漠川乡显里村委会蕉芭村8号</t>
  </si>
  <si>
    <t>2024-09-30</t>
  </si>
  <si>
    <t>本贷款用于偿还309102211517021合同项下借款人所欠债务</t>
  </si>
  <si>
    <t>欧阳元章</t>
  </si>
  <si>
    <t>广西兴安县白石乡门家村委会石山园村0012号</t>
  </si>
  <si>
    <t>用于偿还309402211837796合同项下借款人所欠债务</t>
  </si>
  <si>
    <t>欧阳运柄</t>
  </si>
  <si>
    <t>广西兴安县白石乡门家村委会栗溪坪村20号</t>
  </si>
  <si>
    <t>2024-09-25</t>
  </si>
  <si>
    <t>2025-12-23</t>
  </si>
  <si>
    <t>用于偿还309402211780125合同项下借款人所欠债务</t>
  </si>
  <si>
    <t>李小芳</t>
  </si>
  <si>
    <t>广西兴安县白石乡白竹村委会下坪溪村41号</t>
  </si>
  <si>
    <t>2024-10-30</t>
  </si>
  <si>
    <t>用于偿还309402212120901合同项下借款人所欠债务</t>
  </si>
  <si>
    <t>侯芙军</t>
  </si>
  <si>
    <t>广西兴安县高尚镇灵龙村委会南田村0054号</t>
  </si>
  <si>
    <t>本贷款用于偿还309602211802541合同项下借款人所欠债务</t>
  </si>
  <si>
    <t>严关支行</t>
  </si>
  <si>
    <t>周建国</t>
  </si>
  <si>
    <t>广西兴安县严关镇塘堡村委小枧江村54号</t>
  </si>
  <si>
    <t>2024-11-05</t>
  </si>
  <si>
    <t>归还310202212187162合同项下所欠债务</t>
  </si>
  <si>
    <t>郑春玲</t>
  </si>
  <si>
    <t>广西兴安县崔家乡粉山村委会屋脊山自然村3号</t>
  </si>
  <si>
    <t>2024-04-28</t>
  </si>
  <si>
    <t>种植黄桃</t>
  </si>
  <si>
    <t>赵熙勇</t>
  </si>
  <si>
    <t>广西兴安县白石乡塘口村委会岩门前村34号</t>
  </si>
  <si>
    <t>2025-01-02</t>
  </si>
  <si>
    <t>种百香果</t>
  </si>
  <si>
    <t>蒋周满</t>
  </si>
  <si>
    <t>广西兴安县高尚镇凤凰村委会远山村0025号</t>
  </si>
  <si>
    <t>2025-01-26</t>
  </si>
  <si>
    <t>本贷款用于偿还309602220136183合同项下借款人所欠债务</t>
  </si>
  <si>
    <t>蒋宏兵</t>
  </si>
  <si>
    <t>广西兴安县崔家乡长田村委会黄冲田自然村</t>
  </si>
  <si>
    <t>2025-01-23</t>
  </si>
  <si>
    <t>续贷</t>
  </si>
  <si>
    <t>张为林</t>
  </si>
  <si>
    <t>广西兴安县溶江镇司门村委会石山脚村58号</t>
  </si>
  <si>
    <t>种植柿子</t>
  </si>
  <si>
    <t>李忠林</t>
  </si>
  <si>
    <t>广西兴安县界首镇合家村委老高田村</t>
  </si>
  <si>
    <t>2024-12-30</t>
  </si>
  <si>
    <t>陈久清</t>
  </si>
  <si>
    <t>广西兴安县漠川乡榜上村委会</t>
  </si>
  <si>
    <t>2024-12-31</t>
  </si>
  <si>
    <t>本贷款用于偿还309102220016662合同项下申请人所欠债务</t>
  </si>
  <si>
    <t>唐志军</t>
  </si>
  <si>
    <t>广西兴安县白石乡三友村委会山背村6号</t>
  </si>
  <si>
    <t>2024-12-25</t>
  </si>
  <si>
    <t>用于偿还309402211359602合同项下借款人所欠债务</t>
  </si>
  <si>
    <t>湘漓支行</t>
  </si>
  <si>
    <t>何雪荣</t>
  </si>
  <si>
    <t>广西兴安县湘漓镇花桥村委会蒋家塘村91号</t>
  </si>
  <si>
    <t>2025-08-18</t>
  </si>
  <si>
    <t>2027-08-17</t>
  </si>
  <si>
    <t>用于偿还308402222950501合同项下借款人所欠债务</t>
  </si>
  <si>
    <t>2026-03-21</t>
  </si>
  <si>
    <t>何建中</t>
  </si>
  <si>
    <t>广西兴安县湘漓镇花桥村委会花桥村17号</t>
  </si>
  <si>
    <t>用于偿还308402222950424合同项下借款人所欠债务</t>
  </si>
  <si>
    <t>欧阳军</t>
  </si>
  <si>
    <t>广西兴安县湘漓镇花桥村委会水泊村7号</t>
  </si>
  <si>
    <t>2025-08-26</t>
  </si>
  <si>
    <t>2027-08-26</t>
  </si>
  <si>
    <t>彭定标</t>
  </si>
  <si>
    <r>
      <rPr>
        <sz val="10"/>
        <rFont val="宋体"/>
        <charset val="0"/>
      </rPr>
      <t>广西兴安县湘漓镇邓家村委会高枧头村</t>
    </r>
    <r>
      <rPr>
        <sz val="10"/>
        <rFont val="Arial"/>
        <charset val="0"/>
      </rPr>
      <t>45</t>
    </r>
    <r>
      <rPr>
        <sz val="10"/>
        <rFont val="宋体"/>
        <charset val="0"/>
      </rPr>
      <t>号</t>
    </r>
  </si>
  <si>
    <t>2025-08-05</t>
  </si>
  <si>
    <t>2027-08-04</t>
  </si>
  <si>
    <t>种植</t>
  </si>
  <si>
    <t>唐勇</t>
  </si>
  <si>
    <r>
      <rPr>
        <sz val="10"/>
        <rFont val="宋体"/>
        <charset val="0"/>
      </rPr>
      <t>广西兴安县湘漓镇湘漓镇邓家村委邓家村</t>
    </r>
    <r>
      <rPr>
        <sz val="10"/>
        <rFont val="Arial"/>
        <charset val="0"/>
      </rPr>
      <t>41</t>
    </r>
    <r>
      <rPr>
        <sz val="10"/>
        <rFont val="宋体"/>
        <charset val="0"/>
      </rPr>
      <t>号</t>
    </r>
  </si>
  <si>
    <t>2025-07-09</t>
  </si>
  <si>
    <t>2027-10-08</t>
  </si>
  <si>
    <t>兰世民</t>
  </si>
  <si>
    <r>
      <rPr>
        <sz val="10"/>
        <rFont val="宋体"/>
        <charset val="0"/>
      </rPr>
      <t>广西兴安漠川乡保合村委会管井田村</t>
    </r>
    <r>
      <rPr>
        <sz val="10"/>
        <rFont val="Arial"/>
        <charset val="0"/>
      </rPr>
      <t>2</t>
    </r>
    <r>
      <rPr>
        <sz val="10"/>
        <rFont val="宋体"/>
        <charset val="0"/>
      </rPr>
      <t>号</t>
    </r>
  </si>
  <si>
    <t>2025-08-07</t>
  </si>
  <si>
    <t>2027-11-06</t>
  </si>
  <si>
    <t>本贷款用于偿还309102222873609合同项下申请人所欠债务</t>
  </si>
  <si>
    <t>蒋昌德</t>
  </si>
  <si>
    <t>广西兴安县漠川乡保合村委会莫家园村</t>
  </si>
  <si>
    <t>2025-08-14</t>
  </si>
  <si>
    <t>2027-11-14</t>
  </si>
  <si>
    <t>树木种植</t>
  </si>
  <si>
    <t>袁长云</t>
  </si>
  <si>
    <t>广西桂林市兴安县漠川乡榜上村委会榜上村0011号</t>
  </si>
  <si>
    <t>2025-07-17</t>
  </si>
  <si>
    <t>2027-12-17</t>
  </si>
  <si>
    <t>本贷款用于偿还309102222994511合同项下申请人所欠债务</t>
  </si>
  <si>
    <t>佘禾艳</t>
  </si>
  <si>
    <t>广西兴安县漠川乡桥头村委会桥头村148号</t>
  </si>
  <si>
    <t>2025-06-27</t>
  </si>
  <si>
    <t>用于归还309102222059641合同项下借款人所欠债务</t>
  </si>
  <si>
    <t>陈勇</t>
  </si>
  <si>
    <t>广西兴安县漠川乡桥头村委会桥头村51号</t>
  </si>
  <si>
    <t>用于归还309102222050122合同项下借款人所欠债务</t>
  </si>
  <si>
    <t>李香梅</t>
  </si>
  <si>
    <t>广西兴安县漠川乡榜上村委会榜上村137号</t>
  </si>
  <si>
    <t>2025-08-27</t>
  </si>
  <si>
    <t>2027-11-25</t>
  </si>
  <si>
    <t>本贷款用于偿还309102223036402合同项下申请人所欠债务</t>
  </si>
  <si>
    <t>袁玲</t>
  </si>
  <si>
    <t>广西兴安县漠川乡保合村委会座山村0046号</t>
  </si>
  <si>
    <t>2025-08-08</t>
  </si>
  <si>
    <t>2027-11-08</t>
  </si>
  <si>
    <t>本贷款用于偿还309102222909141合同项下申请人所欠债务</t>
  </si>
  <si>
    <t>郑平</t>
  </si>
  <si>
    <t>广西兴安县漠川乡显里村委会竹坪村13号</t>
  </si>
  <si>
    <t>本贷款用于偿还合同编号309102222058181所欠债务</t>
  </si>
  <si>
    <t>郑艳梅</t>
  </si>
  <si>
    <t>广西兴安县漠川乡显里村委会带脚村0032号</t>
  </si>
  <si>
    <t>本贷款用于偿还合同编号309102222063684名下所欠债务</t>
  </si>
  <si>
    <t>张华妹</t>
  </si>
  <si>
    <t>广西兴安县漠川乡白面村委会大岭婞村5号</t>
  </si>
  <si>
    <t>2025-07-31</t>
  </si>
  <si>
    <t>2027-12-30</t>
  </si>
  <si>
    <t>李祖贵</t>
  </si>
  <si>
    <t>广西兴安县漠川乡白面村委会大岭村8号</t>
  </si>
  <si>
    <t>2027-12-06</t>
  </si>
  <si>
    <t>养殖鸭子</t>
  </si>
  <si>
    <t>曾景</t>
  </si>
  <si>
    <t>广西兴安县漠川乡显里村委会中村7号</t>
  </si>
  <si>
    <t>本贷款用于偿还合同编号309102222075001所欠债务</t>
  </si>
  <si>
    <t>袁祥海</t>
  </si>
  <si>
    <r>
      <rPr>
        <sz val="10"/>
        <rFont val="宋体"/>
        <charset val="0"/>
      </rPr>
      <t>广西兴安漠川乡榜上村委会榜上村</t>
    </r>
    <r>
      <rPr>
        <sz val="10"/>
        <rFont val="Arial"/>
        <charset val="0"/>
      </rPr>
      <t>0081</t>
    </r>
    <r>
      <rPr>
        <sz val="10"/>
        <rFont val="宋体"/>
        <charset val="0"/>
      </rPr>
      <t>号</t>
    </r>
  </si>
  <si>
    <t>2025-07-29</t>
  </si>
  <si>
    <t>2027-07-28</t>
  </si>
  <si>
    <t>本贷款用于偿还309102222896203合同项下申请人所欠债务</t>
  </si>
  <si>
    <t>周祥葵</t>
  </si>
  <si>
    <t>广西兴安漠川乡保合村委会座山村</t>
  </si>
  <si>
    <t>本贷款用于偿还309102222993350合同项下申请人所欠债务</t>
  </si>
  <si>
    <t>王成礼</t>
  </si>
  <si>
    <t>广西兴安县漠川乡桥头村委会大李家岭村4号</t>
  </si>
  <si>
    <t>2025-07-26</t>
  </si>
  <si>
    <t>2027-10-26</t>
  </si>
  <si>
    <t>本贷款用于偿还309102222786101合同项下申请人所欠债务</t>
  </si>
  <si>
    <t>彭玉春</t>
  </si>
  <si>
    <t>广西兴安县漠川乡久中村委会钟山坪村63号</t>
  </si>
  <si>
    <t>2027-12-07</t>
  </si>
  <si>
    <t>本贷款用于偿还309102222905061合同项下申请人所欠债务</t>
  </si>
  <si>
    <t>文秀琼</t>
  </si>
  <si>
    <t>广西兴安县漠川乡长洲村委会长州村9号</t>
  </si>
  <si>
    <t>2025-07-04</t>
  </si>
  <si>
    <t>2027-06-05</t>
  </si>
  <si>
    <t>种玉米和养鸡鸭</t>
  </si>
  <si>
    <t>尹夏梅</t>
  </si>
  <si>
    <t>广西兴安县漠川乡保合村委会柘田村100号</t>
  </si>
  <si>
    <t>2027-12-29</t>
  </si>
  <si>
    <t>佘序进</t>
  </si>
  <si>
    <t>广西兴安县漠川乡长洲村委会小泥塘村31号</t>
  </si>
  <si>
    <t>2025-07-24</t>
  </si>
  <si>
    <t>2027-10-24</t>
  </si>
  <si>
    <t>本贷款用于偿还309102222808761合同项下申请人所欠债务</t>
  </si>
  <si>
    <t>文志宝</t>
  </si>
  <si>
    <t>广西兴安县白石乡鳌头村委会蚂蝗圹村005号</t>
  </si>
  <si>
    <t>2025-08-13</t>
  </si>
  <si>
    <t>2027-08-12</t>
  </si>
  <si>
    <t>用于偿还309402223049146合同项下借款人所欠债务</t>
  </si>
  <si>
    <t>王冬生</t>
  </si>
  <si>
    <t>广西兴安县白石乡门家村委会井塘边村32号</t>
  </si>
  <si>
    <t>2025-06-28</t>
  </si>
  <si>
    <t>本贷款用于偿还309402222065681合同项下借款人所欠债务</t>
  </si>
  <si>
    <t>冯玉玲</t>
  </si>
  <si>
    <t>广西兴安县白石乡三友村委会山背村0032号</t>
  </si>
  <si>
    <t>2025-06-25</t>
  </si>
  <si>
    <t>用于归还309402222206724合同项下借款人所欠债务</t>
  </si>
  <si>
    <t>赵艳林</t>
  </si>
  <si>
    <t>广西兴安县白石乡高圩村委会高圩头村0053号</t>
  </si>
  <si>
    <t>2027-08-07</t>
  </si>
  <si>
    <t>用于偿还309402222818649合同项下借款人所欠债务</t>
  </si>
  <si>
    <t>邹仲英</t>
  </si>
  <si>
    <t>广西兴安县白石乡塘口村委会塘口田村0157号</t>
  </si>
  <si>
    <t>2025-07-08</t>
  </si>
  <si>
    <t>2027-07-06</t>
  </si>
  <si>
    <t>种植玉米</t>
  </si>
  <si>
    <t>侯建军</t>
  </si>
  <si>
    <t>广西兴安县高尚镇灵龙村委会南田村0053号</t>
  </si>
  <si>
    <t>2025-08-06</t>
  </si>
  <si>
    <t>2027-11-05</t>
  </si>
  <si>
    <t>赵平安</t>
  </si>
  <si>
    <t>广西兴安县高尚镇凤凰村委会小背塘村19号</t>
  </si>
  <si>
    <t>2025-07-18</t>
  </si>
  <si>
    <t>本贷款用于偿还309602222427946合同项下申请人所欠债务</t>
  </si>
  <si>
    <t>邓桂荣</t>
  </si>
  <si>
    <t>广西桂林市兴安县高尚镇高田村委会磨头村13号</t>
  </si>
  <si>
    <t>2025-07-10</t>
  </si>
  <si>
    <t>2027-12-09</t>
  </si>
  <si>
    <t>本贷款用于偿还309602222345286合同项下申请人所欠债务</t>
  </si>
  <si>
    <t>蒋运德</t>
  </si>
  <si>
    <t>广西兴安县高尚镇济中村委会五马村21号</t>
  </si>
  <si>
    <t>2025-07-30</t>
  </si>
  <si>
    <t>2027-10-29</t>
  </si>
  <si>
    <t>本贷款用于偿还309602222788342合同项下借款人所欠债务</t>
  </si>
  <si>
    <t>秦周国</t>
  </si>
  <si>
    <t>广西桂林市兴安县高尚镇堡里村委会下洋村065号</t>
  </si>
  <si>
    <t>农产品运输</t>
  </si>
  <si>
    <t>赵翠云</t>
  </si>
  <si>
    <t>广西兴安县高尚镇凤凰村委会廖戈村8号</t>
  </si>
  <si>
    <t>本贷款用于偿还309602222793904合同项下申请人所欠债务</t>
  </si>
  <si>
    <t>谭辉</t>
  </si>
  <si>
    <t>广西兴安县高尚镇灵龙村委会狮子山村29号</t>
  </si>
  <si>
    <t>本贷款用于偿还309602222097749合同项下申请人所欠债务</t>
  </si>
  <si>
    <t>周玉林</t>
  </si>
  <si>
    <t>广西兴安县高尚镇西河村委上流兰村31号</t>
  </si>
  <si>
    <t>2027-11-18</t>
  </si>
  <si>
    <t>本贷款用于偿还309602222981103合同项下申请人所欠债务</t>
  </si>
  <si>
    <t>莫亚玲</t>
  </si>
  <si>
    <t>广西兴安县高尚镇灵龙村委会银湾岭村9号</t>
  </si>
  <si>
    <t>2025-08-29</t>
  </si>
  <si>
    <t>2027-08-28</t>
  </si>
  <si>
    <t>其他务农生产</t>
  </si>
  <si>
    <t>赵国泰</t>
  </si>
  <si>
    <t>广西兴安县高尚镇凤凰村委会北村018号</t>
  </si>
  <si>
    <t>2025-08-25</t>
  </si>
  <si>
    <t>本贷款用于偿还309602223035913合同项下借款人所欠债务</t>
  </si>
  <si>
    <t>唐进</t>
  </si>
  <si>
    <t>广西兴安县高尚镇灵龙村委会林崎村17号</t>
  </si>
  <si>
    <t>本贷款用于偿还309602222806911合同项下申请人所欠债务</t>
  </si>
  <si>
    <t>莫运初</t>
  </si>
  <si>
    <t>广西兴安县高尚镇灵龙村委会银湾岭村5号</t>
  </si>
  <si>
    <t>本贷款用于偿还309602222803621合同项下申请人所欠债务</t>
  </si>
  <si>
    <t>文振华</t>
  </si>
  <si>
    <t>广西兴安县高尚镇灵龙村委会南田村20号</t>
  </si>
  <si>
    <t>2025-08-01</t>
  </si>
  <si>
    <t>2027-11-01</t>
  </si>
  <si>
    <t>本贷款用于偿还309602222806488合同项下申请人所欠债务</t>
  </si>
  <si>
    <t>文忠明</t>
  </si>
  <si>
    <t>广西兴安县高尚镇灵龙村委会文家村12号</t>
  </si>
  <si>
    <t>2027-08-25</t>
  </si>
  <si>
    <t>侯祖军</t>
  </si>
  <si>
    <t>广西兴安县高尚镇灵龙村委会杨梅村23号</t>
  </si>
  <si>
    <t>2025-07-16</t>
  </si>
  <si>
    <t>2027-07-15</t>
  </si>
  <si>
    <t>秦致龙</t>
  </si>
  <si>
    <t>广西兴安县高尚镇保里村委会中洋村025号</t>
  </si>
  <si>
    <t>2027-11-07</t>
  </si>
  <si>
    <t>本贷款用于偿还309602222820621合同项下申请人所欠债务</t>
  </si>
  <si>
    <t>朱小妹</t>
  </si>
  <si>
    <t>广西兴安县高尚镇东源村委会高清村162号</t>
  </si>
  <si>
    <t>本贷款用于偿还309602222767181合同项下申请人所欠债务</t>
  </si>
  <si>
    <t>赵正亮</t>
  </si>
  <si>
    <t>广西兴安县高尚镇凤凰村委会廖戈村0021号</t>
  </si>
  <si>
    <t>本贷款用于偿还309602223000229合同项下申请人所欠债务</t>
  </si>
  <si>
    <t>刘美艳</t>
  </si>
  <si>
    <t>广西兴安县崔家乡高泽村委会椅子坪自然村9号</t>
  </si>
  <si>
    <t>2027-12-14</t>
  </si>
  <si>
    <t>本贷款用于偿还309902223044067合同项下申请人所欠债务</t>
  </si>
  <si>
    <t>赵世源</t>
  </si>
  <si>
    <t>广西兴安县崔家乡粉山村委会观音山自然村12号</t>
  </si>
  <si>
    <t>2026-07-16</t>
  </si>
  <si>
    <t>本贷款用于偿还309902240588527合同项下申请人所欠债务</t>
  </si>
  <si>
    <t>秦远旭</t>
  </si>
  <si>
    <t>广西兴安县崔家乡三义村委会孟兴村自然村12号</t>
  </si>
  <si>
    <t>2027-07-29</t>
  </si>
  <si>
    <t>本贷款用于偿还309902230898981合同项下申请人所欠债务</t>
  </si>
  <si>
    <t>唐显肆</t>
  </si>
  <si>
    <t>广西兴安县崔家乡三义村委会神仙田自然村70号</t>
  </si>
  <si>
    <t>2025-06-26</t>
  </si>
  <si>
    <t>2027-12-25</t>
  </si>
  <si>
    <t>用于归还309902222030445合同项下借款人所欠债务</t>
  </si>
  <si>
    <t>郑兴刚</t>
  </si>
  <si>
    <t>广西兴安县崔家乡粉山村委会大仁山村</t>
  </si>
  <si>
    <t>2027-08-05</t>
  </si>
  <si>
    <t>本贷款用于偿还309902230820241合同项下申请人所欠债务</t>
  </si>
  <si>
    <t>蒋德纯</t>
  </si>
  <si>
    <t>广西兴安县崔家乡长田村委黄冲田村</t>
  </si>
  <si>
    <t>2027-12-03</t>
  </si>
  <si>
    <t>本贷款用于偿还309902222235662合同项下申请人所欠债务</t>
  </si>
  <si>
    <t>杨建兵</t>
  </si>
  <si>
    <t>广西兴安县严关镇仙桥村委会上马石村31号</t>
  </si>
  <si>
    <t>2026-12-03</t>
  </si>
  <si>
    <t>唐娟</t>
  </si>
  <si>
    <t>广西兴安县严关镇同志村委会圳南村41-1号</t>
  </si>
  <si>
    <t>2027-12-05</t>
  </si>
  <si>
    <t>本贷款用于归还合同编号310202223004543下的债务</t>
  </si>
  <si>
    <t>秦有园</t>
  </si>
  <si>
    <t>广西兴安县严关镇灵坛村委会上水洞村7号</t>
  </si>
  <si>
    <t>2027-12-21</t>
  </si>
  <si>
    <t>本贷款用于归还合同编号310202222286708项下借款人所欠债务</t>
  </si>
  <si>
    <t>唐桂珍</t>
  </si>
  <si>
    <t>广西兴安县严关镇灵坛村委会留田村56号</t>
  </si>
  <si>
    <t>2027-12-16</t>
  </si>
  <si>
    <t>戴中华</t>
  </si>
  <si>
    <t>广西兴安县严关镇清水村委会清水江村46号</t>
  </si>
  <si>
    <t>2025-07-11</t>
  </si>
  <si>
    <t>2027-12-10</t>
  </si>
  <si>
    <t>种植林木</t>
  </si>
  <si>
    <t>黄能灿</t>
  </si>
  <si>
    <t>广西兴安县溶江镇千家村委会千家坪村</t>
  </si>
  <si>
    <t>2027-07-17</t>
  </si>
  <si>
    <t>本贷款用于偿还合同项下310502222239542 借款人所欠债务</t>
  </si>
  <si>
    <t>朱新义</t>
  </si>
  <si>
    <t>广西兴安县溶江镇半圩村委雷塘村</t>
  </si>
  <si>
    <t>2027-08-14</t>
  </si>
  <si>
    <t>本贷款用于偿还310502222855926合同项下借款人所欠债务</t>
  </si>
  <si>
    <t>罗小辉</t>
  </si>
  <si>
    <t>广西兴安县溶江镇司门村委杨家庄村117号</t>
  </si>
  <si>
    <t>本贷款用于偿还310702222658782合同项下申请人所欠债务</t>
  </si>
  <si>
    <t>宋清元</t>
  </si>
  <si>
    <t>广西兴安县溶江镇司门村委会台背村230号</t>
  </si>
  <si>
    <t>毛代清</t>
  </si>
  <si>
    <t>广西兴安县兴安镇城郊道关村委会毛家村008号</t>
  </si>
  <si>
    <t>2027-04-28</t>
  </si>
  <si>
    <t>本贷款用于偿还308202231158081合同项下借款人所欠债务</t>
  </si>
  <si>
    <t>侯有明</t>
  </si>
  <si>
    <r>
      <rPr>
        <sz val="10"/>
        <rFont val="宋体"/>
        <charset val="0"/>
      </rPr>
      <t>广西兴安县兴安镇粉洞村委会粉洞村</t>
    </r>
    <r>
      <rPr>
        <sz val="10"/>
        <rFont val="Arial"/>
        <charset val="0"/>
      </rPr>
      <t>63</t>
    </r>
    <r>
      <rPr>
        <sz val="10"/>
        <rFont val="宋体"/>
        <charset val="0"/>
      </rPr>
      <t>号</t>
    </r>
  </si>
  <si>
    <t>本贷款用于偿还308202222052841合同项下申请人所欠债务</t>
  </si>
  <si>
    <t>胡建刚</t>
  </si>
  <si>
    <t>广西兴安县兴安镇城郊三桂村委会山脚村222号</t>
  </si>
  <si>
    <t>2025-07-25</t>
  </si>
  <si>
    <t>2027-12-23</t>
  </si>
  <si>
    <t>本贷款用于偿还308202222744268合同项下借款人所欠债务</t>
  </si>
  <si>
    <t>刘田军</t>
  </si>
  <si>
    <t>广西兴安县崔家乡三义村委会土桥自然村3号</t>
  </si>
  <si>
    <t>2025-05-29</t>
  </si>
  <si>
    <t>本贷款用于偿还309902221602741合同项下借款人所欠债务</t>
  </si>
  <si>
    <t>文翠云</t>
  </si>
  <si>
    <t>广西兴安县兴安镇城郊塘市村委会胡家洞村38号</t>
  </si>
  <si>
    <t>2025-09-16</t>
  </si>
  <si>
    <t>2027-09-15</t>
  </si>
  <si>
    <t>用于归还308102230966133合同项下所欠债务</t>
  </si>
  <si>
    <t>文元华</t>
  </si>
  <si>
    <t>广西兴安县兴安镇城郊自治村委岩口村66号</t>
  </si>
  <si>
    <t>2025-11-27</t>
  </si>
  <si>
    <t>2027-11-26</t>
  </si>
  <si>
    <t>养殖</t>
  </si>
  <si>
    <t>张紫荣</t>
  </si>
  <si>
    <t>广西兴安县兴安镇城郊自治村委会田心村93号</t>
  </si>
  <si>
    <t>2025-09-18</t>
  </si>
  <si>
    <t>2027-09-16</t>
  </si>
  <si>
    <t>用于偿还308102230962718合同项下借款人所欠债务</t>
  </si>
  <si>
    <t>杨健华</t>
  </si>
  <si>
    <t>广西兴安县兴安镇城郊自治村委会老屋场村19号</t>
  </si>
  <si>
    <t>2025-09-17</t>
  </si>
  <si>
    <t>2027-06-16</t>
  </si>
  <si>
    <t>用于偿还308102231199470合同项下借款人所欠债务</t>
  </si>
  <si>
    <t>徐翠连</t>
  </si>
  <si>
    <t>广西兴安县兴安镇自治村委花岗村</t>
  </si>
  <si>
    <t>2025-11-13</t>
  </si>
  <si>
    <t>2027-11-12</t>
  </si>
  <si>
    <t>种柑橘</t>
  </si>
  <si>
    <t>文双成</t>
  </si>
  <si>
    <r>
      <rPr>
        <sz val="10"/>
        <rFont val="宋体"/>
        <charset val="0"/>
      </rPr>
      <t>广西兴安县兴安镇城郊自治村委会岩口村</t>
    </r>
    <r>
      <rPr>
        <sz val="10"/>
        <rFont val="Arial"/>
        <charset val="0"/>
      </rPr>
      <t>50</t>
    </r>
    <r>
      <rPr>
        <sz val="10"/>
        <rFont val="宋体"/>
        <charset val="0"/>
      </rPr>
      <t>号</t>
    </r>
  </si>
  <si>
    <t>2025-09-24</t>
  </si>
  <si>
    <t>2026-06-23</t>
  </si>
  <si>
    <t>用于偿还308102250060306合同项下借款人所欠债务</t>
  </si>
  <si>
    <t>彭建军</t>
  </si>
  <si>
    <t>广西兴安县兴安镇城郊塘市村委会塘讪村052号</t>
  </si>
  <si>
    <t>2025-11-06</t>
  </si>
  <si>
    <t>张社教</t>
  </si>
  <si>
    <t>广西兴安县兴安镇城郊红卫村委会明竹村12号</t>
  </si>
  <si>
    <t>2025-11-18</t>
  </si>
  <si>
    <t>2027-02-17</t>
  </si>
  <si>
    <t>本贷款用于偿还合同编号308102240712294项下借款人债务</t>
  </si>
  <si>
    <t>张紫维</t>
  </si>
  <si>
    <t>广西兴安县兴安镇城郊自治村委会花岗村095号</t>
  </si>
  <si>
    <t>2027-11-11</t>
  </si>
  <si>
    <t>文助庆</t>
  </si>
  <si>
    <t>广西兴安县湘漓镇花桥村委会打渔村31号</t>
  </si>
  <si>
    <t>2025-11-12</t>
  </si>
  <si>
    <t>刘荣</t>
  </si>
  <si>
    <t>广西兴安县湘漓镇义和村委东桂村119号</t>
  </si>
  <si>
    <t>水果种植</t>
  </si>
  <si>
    <t>蒋宗茂</t>
  </si>
  <si>
    <t>广西兴安县湘漓镇渔江村委会大渔塘村</t>
  </si>
  <si>
    <t>杨迪跃</t>
  </si>
  <si>
    <t>广西兴安县湘漓镇洲上村委会石碑村20队</t>
  </si>
  <si>
    <t>2025-09-10</t>
  </si>
  <si>
    <t>2027-09-10</t>
  </si>
  <si>
    <t>本贷款用于偿还308402230385010合同项下申请人所欠债务</t>
  </si>
  <si>
    <t>蒋德明</t>
  </si>
  <si>
    <t>广西桂林市兴安县湘漓镇犁头村委会蒋家村</t>
  </si>
  <si>
    <t>2025-10-11</t>
  </si>
  <si>
    <t>2027-10-11</t>
  </si>
  <si>
    <t>蒋小权</t>
  </si>
  <si>
    <t>广西兴安县湘漓镇双河村委会腊背村</t>
  </si>
  <si>
    <t>2025-11-25</t>
  </si>
  <si>
    <t>石俊杰</t>
  </si>
  <si>
    <t>广西兴安县湘漓镇江口村委会石家村038号：</t>
  </si>
  <si>
    <t>谭永军</t>
  </si>
  <si>
    <t>广西兴安县湘漓镇双河村委会碑底村89号</t>
  </si>
  <si>
    <t>2025-10-16</t>
  </si>
  <si>
    <t>2027-10-15</t>
  </si>
  <si>
    <t>归还合同308402231017817项下所有债务</t>
  </si>
  <si>
    <t>文庆有</t>
  </si>
  <si>
    <t>广西兴安县湘漓镇双河村委会松树坪村</t>
  </si>
  <si>
    <t>唐昌军</t>
  </si>
  <si>
    <t>广西兴安县湘漓镇洲上村委会石碑村65号</t>
  </si>
  <si>
    <t>彭友明</t>
  </si>
  <si>
    <t>广西兴安县湘漓镇洲上村委井边冲村</t>
  </si>
  <si>
    <t>2025-09-23</t>
  </si>
  <si>
    <t>2027-09-23</t>
  </si>
  <si>
    <t>赵中良</t>
  </si>
  <si>
    <t>兴安县湘漓镇洲上村委大里江村</t>
  </si>
  <si>
    <t>2025-11-24</t>
  </si>
  <si>
    <t>2027-11-22</t>
  </si>
  <si>
    <t>本贷款用于偿还308402230510094合同项下申请人所欠债务</t>
  </si>
  <si>
    <t>唐良格</t>
  </si>
  <si>
    <t>广西兴安县湘漓镇灵源村委张家村94号</t>
  </si>
  <si>
    <t>2025-10-22</t>
  </si>
  <si>
    <t>2027-04-22</t>
  </si>
  <si>
    <t>本贷款用于偿还308402240370917合同项下申请人所欠债务</t>
  </si>
  <si>
    <t>文庆南</t>
  </si>
  <si>
    <t>广西兴安县湘漓镇双河村委会碑底村</t>
  </si>
  <si>
    <t>2025-11-11</t>
  </si>
  <si>
    <t>李玉元</t>
  </si>
  <si>
    <t>广西兴安县湘漓镇灵源村委会李家湾5号</t>
  </si>
  <si>
    <t>2025-10-10</t>
  </si>
  <si>
    <t>2027-10-10</t>
  </si>
  <si>
    <t>本贷款用于偿还308402230028956合同项下申请人所欠债务</t>
  </si>
  <si>
    <t>唐瑞江</t>
  </si>
  <si>
    <t>广西兴安县湘漓镇双河村委伏背村</t>
  </si>
  <si>
    <t>彭华林</t>
  </si>
  <si>
    <t>广西兴安县湘漓镇灵源村委张家村225号</t>
  </si>
  <si>
    <t>2025-10-23</t>
  </si>
  <si>
    <t>2027-10-23</t>
  </si>
  <si>
    <t>本贷款用于偿还308402223414739合同项下申请人所欠债务</t>
  </si>
  <si>
    <t>蒋万明</t>
  </si>
  <si>
    <t>广西兴安县湘漓镇义和村委会董家堰村001号</t>
  </si>
  <si>
    <t>2025-10-30</t>
  </si>
  <si>
    <t>李顺华</t>
  </si>
  <si>
    <t>广西兴安县湘漓镇江口村委会马道岭村111号</t>
  </si>
  <si>
    <t>2025-09-12</t>
  </si>
  <si>
    <t>2027-12-11</t>
  </si>
  <si>
    <t>经营批发部</t>
  </si>
  <si>
    <t>谭能祝</t>
  </si>
  <si>
    <t>2025-11-29</t>
  </si>
  <si>
    <t>2027-11-29</t>
  </si>
  <si>
    <t>本贷款用于偿还308402230565097合同项下申请人所欠债务</t>
  </si>
  <si>
    <t>陈宇义</t>
  </si>
  <si>
    <t>广西兴安县湘漓镇源河村委会大江边村</t>
  </si>
  <si>
    <t>2025-11-26</t>
  </si>
  <si>
    <t>李春平</t>
  </si>
  <si>
    <t>广西兴安县湘漓镇灵源村委会南风坪村58号</t>
  </si>
  <si>
    <t>何建华</t>
  </si>
  <si>
    <t>广西兴安县湘漓花桥村委会花桥村0035号</t>
  </si>
  <si>
    <t>2025-10-24</t>
  </si>
  <si>
    <t>2026-10-24</t>
  </si>
  <si>
    <t>黄维</t>
  </si>
  <si>
    <t>广西兴安县湘漓镇花桥黄竹田</t>
  </si>
  <si>
    <t>2027-11-10</t>
  </si>
  <si>
    <t>蒋官兴</t>
  </si>
  <si>
    <t>广西兴安县湘漓镇双河村委陡岭脚村</t>
  </si>
  <si>
    <t>2025-11-20</t>
  </si>
  <si>
    <t>本贷款用于偿还308402240667228合同项下申请人所欠债务</t>
  </si>
  <si>
    <t>张子成</t>
  </si>
  <si>
    <t>广西兴安县湘漓镇双河村委会伏背村060号</t>
  </si>
  <si>
    <t>唐真猛</t>
  </si>
  <si>
    <r>
      <rPr>
        <sz val="10"/>
        <rFont val="宋体"/>
        <charset val="0"/>
      </rPr>
      <t>广西兴安县湘漓镇双河伏背村</t>
    </r>
    <r>
      <rPr>
        <sz val="10"/>
        <rFont val="Arial"/>
        <charset val="0"/>
      </rPr>
      <t>069</t>
    </r>
    <r>
      <rPr>
        <sz val="10"/>
        <rFont val="宋体"/>
        <charset val="0"/>
      </rPr>
      <t>号</t>
    </r>
  </si>
  <si>
    <t>2025-11-21</t>
  </si>
  <si>
    <t>2027-11-21</t>
  </si>
  <si>
    <t>陈豪干</t>
  </si>
  <si>
    <t>广西兴安县湘漓镇义和村委东桂村</t>
  </si>
  <si>
    <t>2027-11-27</t>
  </si>
  <si>
    <t>潘佰林</t>
  </si>
  <si>
    <r>
      <rPr>
        <sz val="10"/>
        <rFont val="宋体"/>
        <charset val="0"/>
      </rPr>
      <t>广西兴安县湘漓镇龙禾村会龙村</t>
    </r>
    <r>
      <rPr>
        <sz val="10"/>
        <rFont val="Arial"/>
        <charset val="0"/>
      </rPr>
      <t>51</t>
    </r>
    <r>
      <rPr>
        <sz val="10"/>
        <rFont val="宋体"/>
        <charset val="0"/>
      </rPr>
      <t>号</t>
    </r>
  </si>
  <si>
    <t>2025-11-05</t>
  </si>
  <si>
    <t>2027-10-31</t>
  </si>
  <si>
    <t>本贷款用于偿还308402230446216合同项下申请人所欠债务</t>
  </si>
  <si>
    <t>尧才福</t>
  </si>
  <si>
    <t>广西兴安县湘漓镇犁头村委会文家甘塘村0034号</t>
  </si>
  <si>
    <t>2025-09-26</t>
  </si>
  <si>
    <t>2027-12-26</t>
  </si>
  <si>
    <t>家禽饲养</t>
  </si>
  <si>
    <t>廖新贵</t>
  </si>
  <si>
    <t>广西兴安县湘漓镇义和村委会东桂村054号</t>
  </si>
  <si>
    <t>2025-10-14</t>
  </si>
  <si>
    <t>2027-10-13</t>
  </si>
  <si>
    <t>文翔</t>
  </si>
  <si>
    <r>
      <rPr>
        <sz val="10"/>
        <rFont val="宋体"/>
        <charset val="0"/>
      </rPr>
      <t>广西兴安县湘漓镇双河村委会碑底村</t>
    </r>
    <r>
      <rPr>
        <sz val="10"/>
        <rFont val="Arial"/>
        <charset val="0"/>
      </rPr>
      <t>33</t>
    </r>
    <r>
      <rPr>
        <sz val="10"/>
        <rFont val="宋体"/>
        <charset val="0"/>
      </rPr>
      <t>号</t>
    </r>
  </si>
  <si>
    <t>购买挖掘机</t>
  </si>
  <si>
    <t>陈光健</t>
  </si>
  <si>
    <r>
      <rPr>
        <sz val="10"/>
        <rFont val="宋体"/>
        <charset val="0"/>
      </rPr>
      <t>广西兴安县湘漓镇麦源松树山</t>
    </r>
    <r>
      <rPr>
        <sz val="10"/>
        <rFont val="Arial"/>
        <charset val="0"/>
      </rPr>
      <t>54</t>
    </r>
    <r>
      <rPr>
        <sz val="10"/>
        <rFont val="宋体"/>
        <charset val="0"/>
      </rPr>
      <t>号</t>
    </r>
  </si>
  <si>
    <t>李玉维</t>
  </si>
  <si>
    <t>广西兴安县湘漓镇灵源村委会李家村073号</t>
  </si>
  <si>
    <t>本贷款用于偿还308402231024902合同项下申请人所欠债务</t>
  </si>
  <si>
    <t>尹声明</t>
  </si>
  <si>
    <t>广西兴安县湘漓镇邓家村委会太平寺村20号</t>
  </si>
  <si>
    <t>2025-11-30</t>
  </si>
  <si>
    <t>2027-11-30</t>
  </si>
  <si>
    <t>王有明</t>
  </si>
  <si>
    <t>广西兴安县湘漓镇双河村委会伏背村38号</t>
  </si>
  <si>
    <t>2025-11-17</t>
  </si>
  <si>
    <t>2027-11-17</t>
  </si>
  <si>
    <t>本贷款用于偿还308402230501021合同项下申请人所欠债务</t>
  </si>
  <si>
    <t>夏毓建</t>
  </si>
  <si>
    <t>广西兴安县湘漓镇普头村委会普头村063号</t>
  </si>
  <si>
    <t>2027-10-09</t>
  </si>
  <si>
    <t>李长秀</t>
  </si>
  <si>
    <t>兴安县湘漓镇麦源村犁头咀村12号</t>
  </si>
  <si>
    <t>刘雄心</t>
  </si>
  <si>
    <t>广西兴安县湘漓镇江口村委会沙子岩村026号</t>
  </si>
  <si>
    <t>文忠良</t>
  </si>
  <si>
    <t>广西兴安县湘漓镇犁头村委会湾村6号</t>
  </si>
  <si>
    <t>2027-10-30</t>
  </si>
  <si>
    <t>本贷款用于偿还308402230796175合同项下申请人所欠债务</t>
  </si>
  <si>
    <t>尹相卫</t>
  </si>
  <si>
    <t>广西兴安县湘漓镇江口村委会平坡村</t>
  </si>
  <si>
    <t>杨艳林</t>
  </si>
  <si>
    <t>广西兴安县界首镇宝峰村委会北江村</t>
  </si>
  <si>
    <t>2027-09-26</t>
  </si>
  <si>
    <t>唐友明</t>
  </si>
  <si>
    <t>广西兴安县界首镇界首村委会上街村31号</t>
  </si>
  <si>
    <t>2027-05-12</t>
  </si>
  <si>
    <t>柒桂生</t>
  </si>
  <si>
    <t>广西兴安县界首镇宝峰村委会开山村0016号</t>
  </si>
  <si>
    <t>秦明生</t>
  </si>
  <si>
    <t>广西兴安县界首镇和平村委猫儿山村</t>
  </si>
  <si>
    <t>2025-11-19</t>
  </si>
  <si>
    <t>2027-11-19</t>
  </si>
  <si>
    <t>梁灵飞</t>
  </si>
  <si>
    <t>广西兴安县界首镇兴田宅福田20队</t>
  </si>
  <si>
    <t>2027-09-17</t>
  </si>
  <si>
    <t>何新好</t>
  </si>
  <si>
    <t>广西兴安县界首镇合家村委会何家拉村11号</t>
  </si>
  <si>
    <t>2027-09-09</t>
  </si>
  <si>
    <t>本贷款用于偿还308802223389448合同项下借款人所欠债务</t>
  </si>
  <si>
    <t>熊智</t>
  </si>
  <si>
    <t>兴安县界首镇和平村委上岭坪村18号</t>
  </si>
  <si>
    <t>蒋玲元</t>
  </si>
  <si>
    <t>广西兴安县界首镇合家村委会土笔头村016号</t>
  </si>
  <si>
    <t>文德元</t>
  </si>
  <si>
    <t>广西兴安县界首镇宝峰村委会水流冲村0007号</t>
  </si>
  <si>
    <t>2025-09-19</t>
  </si>
  <si>
    <t>2027-09-18</t>
  </si>
  <si>
    <t>牲畜养殖</t>
  </si>
  <si>
    <t>文正</t>
  </si>
  <si>
    <t>兴安县界首镇宝峰村委会黄余冲村30号</t>
  </si>
  <si>
    <t>2025-11-04</t>
  </si>
  <si>
    <t>2027-11-04</t>
  </si>
  <si>
    <t>秦运河</t>
  </si>
  <si>
    <t>广西兴安县界首镇和平村委猫儿山村23号</t>
  </si>
  <si>
    <t>蒋庭军</t>
  </si>
  <si>
    <t>广西兴安县界首镇五一田中间村</t>
  </si>
  <si>
    <t>2025-10-25</t>
  </si>
  <si>
    <t>2027-10-25</t>
  </si>
  <si>
    <t>周祖仁</t>
  </si>
  <si>
    <t>广西兴安县界首镇和平村委绕竹山村</t>
  </si>
  <si>
    <t>2025-11-07</t>
  </si>
  <si>
    <t>种植山胡椒</t>
  </si>
  <si>
    <t>王家村</t>
  </si>
  <si>
    <t>广西兴安县界首镇合家村委会老高田村0040号</t>
  </si>
  <si>
    <t>周小荣</t>
  </si>
  <si>
    <t>广西兴安县界首镇和平村委会月亮山村32号</t>
  </si>
  <si>
    <t>2027-11-20</t>
  </si>
  <si>
    <t>曾祥付</t>
  </si>
  <si>
    <t>广西兴安县界首镇宝峰村委会水流冲村9号</t>
  </si>
  <si>
    <t>2025-10-15</t>
  </si>
  <si>
    <t>2026-10-14</t>
  </si>
  <si>
    <t>陈秀君</t>
  </si>
  <si>
    <t>广西兴安县界首镇石门村委会冲底村</t>
  </si>
  <si>
    <t>2025-09-27</t>
  </si>
  <si>
    <t>2027-09-25</t>
  </si>
  <si>
    <t>李玉梅</t>
  </si>
  <si>
    <t>广西兴安县界首镇百里村</t>
  </si>
  <si>
    <t>盘凤姣</t>
  </si>
  <si>
    <t>广西兴安县漠川乡协兴村委会銮凸山村0005号</t>
  </si>
  <si>
    <t>2025-09-28</t>
  </si>
  <si>
    <t>2027-12-28</t>
  </si>
  <si>
    <t>张征元</t>
  </si>
  <si>
    <t>广西兴安县漠川乡桥头村委会蒋家堰村27号</t>
  </si>
  <si>
    <t>2025-09-30</t>
  </si>
  <si>
    <t>肖仁清</t>
  </si>
  <si>
    <t>广西桂林市兴安县漠川乡保林村委会红水婞村6号</t>
  </si>
  <si>
    <t>2027-10-14</t>
  </si>
  <si>
    <t>颜金华</t>
  </si>
  <si>
    <r>
      <rPr>
        <sz val="10"/>
        <rFont val="宋体"/>
        <charset val="0"/>
      </rPr>
      <t>广西兴安县漠川乡久中村委九块田村</t>
    </r>
    <r>
      <rPr>
        <sz val="10"/>
        <rFont val="Arial"/>
        <charset val="0"/>
      </rPr>
      <t>126</t>
    </r>
    <r>
      <rPr>
        <sz val="10"/>
        <rFont val="宋体"/>
        <charset val="0"/>
      </rPr>
      <t>号</t>
    </r>
  </si>
  <si>
    <t>颜八零</t>
  </si>
  <si>
    <t>广西兴安县漠川乡久中村委会九块田村0067号</t>
  </si>
  <si>
    <t>蒋燕玲</t>
  </si>
  <si>
    <t>广西兴安县漠川乡保合村委会冠山村100号</t>
  </si>
  <si>
    <t>赵国有</t>
  </si>
  <si>
    <t>广西桂林市兴安县漠川乡保林村委会老屋场村23号</t>
  </si>
  <si>
    <t>陈文斌</t>
  </si>
  <si>
    <t>广西兴安县漠川乡桥头村委会蒋家堰村18号</t>
  </si>
  <si>
    <t>2027-12-08</t>
  </si>
  <si>
    <t>阳远春</t>
  </si>
  <si>
    <t>广西兴安县漠川乡桥头村委蒋家堰村0041号</t>
  </si>
  <si>
    <t>2027-11-24</t>
  </si>
  <si>
    <t>谭荣安</t>
  </si>
  <si>
    <t>广西兴安县漠川乡榜上村委会陶家营村0067号</t>
  </si>
  <si>
    <t>2027-07-30</t>
  </si>
  <si>
    <t>张勇军</t>
  </si>
  <si>
    <t>广西桂林市兴安县漠川乡长洲村委会江西田村16号</t>
  </si>
  <si>
    <t>蒋昌亮</t>
  </si>
  <si>
    <t>广西兴安县漠川乡保合村委会莫家园村23号</t>
  </si>
  <si>
    <t>陈文</t>
  </si>
  <si>
    <t>广西兴安县漠川乡财金村委会苦竹塘村5号</t>
  </si>
  <si>
    <t>2025-09-29</t>
  </si>
  <si>
    <t>2027-12-27</t>
  </si>
  <si>
    <t>谷物种植</t>
  </si>
  <si>
    <t>陈如旭</t>
  </si>
  <si>
    <r>
      <rPr>
        <sz val="10"/>
        <rFont val="宋体"/>
        <charset val="0"/>
      </rPr>
      <t>广西兴安县漠川乡榜上陶家营村</t>
    </r>
    <r>
      <rPr>
        <sz val="10"/>
        <rFont val="Arial"/>
        <charset val="0"/>
      </rPr>
      <t>0126</t>
    </r>
    <r>
      <rPr>
        <sz val="10"/>
        <rFont val="宋体"/>
        <charset val="0"/>
      </rPr>
      <t>号</t>
    </r>
  </si>
  <si>
    <t>2025-10-28</t>
  </si>
  <si>
    <t>2027-10-28</t>
  </si>
  <si>
    <t>舒良付</t>
  </si>
  <si>
    <t>广西兴安县漠川乡协兴村委会叉江口村</t>
  </si>
  <si>
    <t>郑文杰</t>
  </si>
  <si>
    <t>兴安县漠川乡显里村委带脚村9号</t>
  </si>
  <si>
    <t>刘运连</t>
  </si>
  <si>
    <t>广西兴安县漠川乡白面村委会甘冲村8号</t>
  </si>
  <si>
    <t>谢叶青</t>
  </si>
  <si>
    <t>广西兴安县漠川乡保合村委会冠山村0087号</t>
  </si>
  <si>
    <t>彭秀梅</t>
  </si>
  <si>
    <t>广西兴安县漠川乡保合管井田</t>
  </si>
  <si>
    <t>袁响仔</t>
  </si>
  <si>
    <r>
      <rPr>
        <sz val="10"/>
        <rFont val="宋体"/>
        <charset val="0"/>
      </rPr>
      <t>广西兴安县漠川乡白面村委会袁家村</t>
    </r>
    <r>
      <rPr>
        <sz val="10"/>
        <rFont val="Arial"/>
        <charset val="0"/>
      </rPr>
      <t>4</t>
    </r>
    <r>
      <rPr>
        <sz val="10"/>
        <rFont val="宋体"/>
        <charset val="0"/>
      </rPr>
      <t>号</t>
    </r>
  </si>
  <si>
    <t>2027-11-13</t>
  </si>
  <si>
    <t>莫建兴</t>
  </si>
  <si>
    <t>广西桂林市兴安县漠川乡长洲村委会李园漏岩村38号</t>
  </si>
  <si>
    <t>2025-11-15</t>
  </si>
  <si>
    <t>2027-11-15</t>
  </si>
  <si>
    <t>赵凤林</t>
  </si>
  <si>
    <t>广西桂林市兴安县漠川乡保林村委会半岭村3号</t>
  </si>
  <si>
    <t>2027-12-19</t>
  </si>
  <si>
    <t>盘义贵</t>
  </si>
  <si>
    <t>广西兴安县漠川乡榜上村委会苦竹园下叉村21号</t>
  </si>
  <si>
    <t>陈锡国</t>
  </si>
  <si>
    <t>广西兴安县漠川乡桥头村委会司马园村98号</t>
  </si>
  <si>
    <t>肖华兵</t>
  </si>
  <si>
    <t>广西桂林市兴安县漠川乡长洲村委会马园村34号</t>
  </si>
  <si>
    <t>水产饲养</t>
  </si>
  <si>
    <t>苏来生</t>
  </si>
  <si>
    <t>兴安县漠川白面村委会甘冲村0005号</t>
  </si>
  <si>
    <t>袁斌</t>
  </si>
  <si>
    <t>广西兴安县漠川乡庄子村委会马六塘村12号</t>
  </si>
  <si>
    <t>2025-10-20</t>
  </si>
  <si>
    <t>2027-07-20</t>
  </si>
  <si>
    <t>本贷款用于偿还309102240113391合同项下申请人所欠债务</t>
  </si>
  <si>
    <t>王成樟</t>
  </si>
  <si>
    <t>广西兴安县漠川乡桥头村委会桥头村</t>
  </si>
  <si>
    <t>2025-10-21</t>
  </si>
  <si>
    <t>2027-10-21</t>
  </si>
  <si>
    <t>谢树生</t>
  </si>
  <si>
    <t>广西桂林市兴安县漠川乡保林村委会田边村40号</t>
  </si>
  <si>
    <t>2025-10-31</t>
  </si>
  <si>
    <t>周序良</t>
  </si>
  <si>
    <t>广西桂林市兴安县漠川乡桥头村委会桥头村84号</t>
  </si>
  <si>
    <t>文海</t>
  </si>
  <si>
    <t>广西兴安县漠川乡榜上村委会陶家营</t>
  </si>
  <si>
    <t>谭仕兵</t>
  </si>
  <si>
    <t>广西兴安县漠川乡榜上村委会榜上村0067号</t>
  </si>
  <si>
    <t>2025-10-17</t>
  </si>
  <si>
    <t>2027-10-17</t>
  </si>
  <si>
    <t>陈沛胜</t>
  </si>
  <si>
    <t>广西兴安县漠川乡财金村委会苦竹塘村0031号</t>
  </si>
  <si>
    <t>2027-10-20</t>
  </si>
  <si>
    <t>葡萄种植</t>
  </si>
  <si>
    <t>刘建华</t>
  </si>
  <si>
    <t>广西兴安县漠川乡保合柘田村</t>
  </si>
  <si>
    <t>文致贵</t>
  </si>
  <si>
    <t>广西兴安县漠川乡保林村委会大竹山村0005号</t>
  </si>
  <si>
    <t>莫绪权</t>
  </si>
  <si>
    <t>广西桂林市兴安县漠川乡长洲村委会四十弓田村7号</t>
  </si>
  <si>
    <t>袁军</t>
  </si>
  <si>
    <t>广西兴安县漠川乡白面村委会袁家村12号</t>
  </si>
  <si>
    <t>2026-09-26</t>
  </si>
  <si>
    <t>本贷款用于偿还309102240789513合同项下申请人所欠债务</t>
  </si>
  <si>
    <t>谭雪峰</t>
  </si>
  <si>
    <t>广西兴安县漠川乡榜上村委会陶家营村</t>
  </si>
  <si>
    <t>谢元军</t>
  </si>
  <si>
    <t>广西桂林市兴安县漠川乡保林村委会田边村28号</t>
  </si>
  <si>
    <t>2025-10-13</t>
  </si>
  <si>
    <t>陈汝恒</t>
  </si>
  <si>
    <r>
      <rPr>
        <sz val="10"/>
        <rFont val="宋体"/>
        <charset val="0"/>
      </rPr>
      <t>广西兴安县漠川乡榜上陶家营村</t>
    </r>
    <r>
      <rPr>
        <sz val="10"/>
        <rFont val="Arial"/>
        <charset val="0"/>
      </rPr>
      <t>0119</t>
    </r>
    <r>
      <rPr>
        <sz val="10"/>
        <rFont val="宋体"/>
        <charset val="0"/>
      </rPr>
      <t>号</t>
    </r>
  </si>
  <si>
    <t>赵代珍</t>
  </si>
  <si>
    <t>广西兴安县漠川乡榜上村委会苦竹园下叉村2号</t>
  </si>
  <si>
    <t>马宗林</t>
  </si>
  <si>
    <t>广西桂林市兴安县漠川乡桥头村委会马家村27号</t>
  </si>
  <si>
    <t>陈定权</t>
  </si>
  <si>
    <t>广西兴安县漠川乡财金村委会苦竹塘村22号</t>
  </si>
  <si>
    <t>药材种植</t>
  </si>
  <si>
    <t>刘世林</t>
  </si>
  <si>
    <t>广西桂林市兴安县漠川乡长洲村委会四十弓田村19号</t>
  </si>
  <si>
    <t>张荣琼</t>
  </si>
  <si>
    <t>广西兴安县漠川乡榜上村委会榜上村11号</t>
  </si>
  <si>
    <t>谭荣华</t>
  </si>
  <si>
    <t>广西桂林市兴安县漠川乡榜上村委会陶家营村47号</t>
  </si>
  <si>
    <t>李东日</t>
  </si>
  <si>
    <t>广西兴安县漠川乡庄子村委会陆村0045号</t>
  </si>
  <si>
    <t>周永朝</t>
  </si>
  <si>
    <t>广西兴安县漠川乡长洲村委会四十弓田村27号</t>
  </si>
  <si>
    <t>王成初</t>
  </si>
  <si>
    <t>广西兴安县漠川乡桥头村委大李家岭村</t>
  </si>
  <si>
    <t>2025-10-27</t>
  </si>
  <si>
    <t>2027-10-27</t>
  </si>
  <si>
    <t>陈文件</t>
  </si>
  <si>
    <t>广西桂林市兴安县漠川乡桥头村委会蒋家堰村75号</t>
  </si>
  <si>
    <t>赵代云</t>
  </si>
  <si>
    <t>2027-12-18</t>
  </si>
  <si>
    <t>李翠群</t>
  </si>
  <si>
    <t>广西兴安县漠川乡桥头村委会司马园村0039号</t>
  </si>
  <si>
    <t>唐先文</t>
  </si>
  <si>
    <t>广西桂林市兴安县漠川乡桥头村委会佘家村72号</t>
  </si>
  <si>
    <t>2027-10-22</t>
  </si>
  <si>
    <t>秦林芳</t>
  </si>
  <si>
    <t>广西兴安县漠川乡久中村委会九块田村136号</t>
  </si>
  <si>
    <t>2027-01-27</t>
  </si>
  <si>
    <t>本贷款用于偿还309102240605639合同项下申请人所欠债务</t>
  </si>
  <si>
    <t>苏枫</t>
  </si>
  <si>
    <t>广西兴安县漠川乡白面村委会甘冲村</t>
  </si>
  <si>
    <t>杉木管护</t>
  </si>
  <si>
    <t>龚明明</t>
  </si>
  <si>
    <t>广西兴安县漠川乡财金村委会苦竹塘村9号</t>
  </si>
  <si>
    <t>李丽</t>
  </si>
  <si>
    <t>广西兴安县漠川乡榜上村委会岩门前村6号</t>
  </si>
  <si>
    <t>2025-11-14</t>
  </si>
  <si>
    <t>唐凤梅</t>
  </si>
  <si>
    <t>广西桂林市兴安县漠川乡保合柘田村</t>
  </si>
  <si>
    <t>刘水连</t>
  </si>
  <si>
    <t>广西兴安县漠川乡桥头村委会司马园村163号</t>
  </si>
  <si>
    <t>杨勇</t>
  </si>
  <si>
    <t>广西桂林市兴安县漠川乡长洲村委会长州村2号</t>
  </si>
  <si>
    <t>2025-11-28</t>
  </si>
  <si>
    <t>2027-11-28</t>
  </si>
  <si>
    <t>莫玉连</t>
  </si>
  <si>
    <t>广西兴安县漠川乡显里村委会界背田村2号</t>
  </si>
  <si>
    <t>2027-10-19</t>
  </si>
  <si>
    <t>文学伟</t>
  </si>
  <si>
    <t>广西兴安县漠川乡保合村委会冠山村</t>
  </si>
  <si>
    <t>陈建国</t>
  </si>
  <si>
    <t>广西兴安县漠川乡榜上村委会江西营村69号</t>
  </si>
  <si>
    <t>本贷款用于偿还309102230688842合同项下申请人所欠债务</t>
  </si>
  <si>
    <t>张日元</t>
  </si>
  <si>
    <t>广西兴安县漠川乡白面村委会矮山脚村0016号</t>
  </si>
  <si>
    <t>其他种植</t>
  </si>
  <si>
    <t>文庆华</t>
  </si>
  <si>
    <t>广西兴安县漠川乡保合村委会柘田村58号</t>
  </si>
  <si>
    <t>伍桂云</t>
  </si>
  <si>
    <t>广西兴安县漠川乡庄子村委陆村</t>
  </si>
  <si>
    <t>谭昌军</t>
  </si>
  <si>
    <r>
      <rPr>
        <sz val="10"/>
        <rFont val="宋体"/>
        <charset val="0"/>
      </rPr>
      <t>广西兴安县漠川乡榜上</t>
    </r>
    <r>
      <rPr>
        <sz val="10"/>
        <rFont val="Arial"/>
        <charset val="0"/>
      </rPr>
      <t>3-193</t>
    </r>
  </si>
  <si>
    <t>袁克能</t>
  </si>
  <si>
    <t>广西兴安县漠川乡庄子村委马六塘村</t>
  </si>
  <si>
    <t>蒋小妹</t>
  </si>
  <si>
    <t>广西兴安县白石乡门家村委门家田村39号</t>
  </si>
  <si>
    <t>经营水果店</t>
  </si>
  <si>
    <t>黄元英</t>
  </si>
  <si>
    <t>广西兴安县白石乡高圩村委会牛皮岭村899号</t>
  </si>
  <si>
    <t>李和平</t>
  </si>
  <si>
    <t>广西兴安县白石乡塘口村委会高村32号</t>
  </si>
  <si>
    <t>2027-07-23</t>
  </si>
  <si>
    <t>本贷款用于偿还309402240095219合同项下借款人所欠债务</t>
  </si>
  <si>
    <t>杨绍章</t>
  </si>
  <si>
    <t>广西兴安县白石乡塘囗村委会岩门前村599号</t>
  </si>
  <si>
    <t>种植茄瓜</t>
  </si>
  <si>
    <t>龙大权</t>
  </si>
  <si>
    <t>广西兴安县白石乡高圩村委会东凹岭村27号</t>
  </si>
  <si>
    <t>周盛益</t>
  </si>
  <si>
    <t>广西兴安县白石乡门家村委会门家田村692号</t>
  </si>
  <si>
    <t>2027-11-23</t>
  </si>
  <si>
    <t>秦忠</t>
  </si>
  <si>
    <t>广西兴安县白石乡鳌头村委会家子岭村</t>
  </si>
  <si>
    <t>养鸡</t>
  </si>
  <si>
    <t>赵玉发</t>
  </si>
  <si>
    <t>广西兴安县白石乡高圩村委会塘家田村34号</t>
  </si>
  <si>
    <t>用于归还309402231151092合同项下借款人所欠债务</t>
  </si>
  <si>
    <t>唐忠明</t>
  </si>
  <si>
    <t>广西兴安县白石乡高圩村委会歇凉坪村16号2室</t>
  </si>
  <si>
    <t>种植养殖</t>
  </si>
  <si>
    <t>李小凤</t>
  </si>
  <si>
    <t>广西兴安县白石乡塘口村委会塘口田村0135号</t>
  </si>
  <si>
    <t>秦子志</t>
  </si>
  <si>
    <t>广西兴安县白石乡白竹村委会浪上村258号</t>
  </si>
  <si>
    <t>文权</t>
  </si>
  <si>
    <t>广西兴安县白石乡三友村委会蒋家山村0041号</t>
  </si>
  <si>
    <t>唐发林</t>
  </si>
  <si>
    <t>广西兴安县白石乡高圩村委会歇凉坪村8号</t>
  </si>
  <si>
    <t>唐素荣</t>
  </si>
  <si>
    <t>广西兴安县白石乡塘口村委会塘口田村444号</t>
  </si>
  <si>
    <t>养殖鸡</t>
  </si>
  <si>
    <t>冯小兵</t>
  </si>
  <si>
    <t>广西兴安县白石乡三友村委会打掛坪村35号</t>
  </si>
  <si>
    <t>周玉军</t>
  </si>
  <si>
    <t>广西兴安县白石乡三友村委会蒋家山村32号</t>
  </si>
  <si>
    <t>唐珠元</t>
  </si>
  <si>
    <t>广西兴安县白石乡高圩村委会歇凉坪村10号</t>
  </si>
  <si>
    <t>刘永成</t>
  </si>
  <si>
    <t>广西兴安县白石乡塘口村委会白石村24号</t>
  </si>
  <si>
    <t>经营食杂店</t>
  </si>
  <si>
    <t>李昌科</t>
  </si>
  <si>
    <t>广西兴安县白石乡白竹村委会下坪溪村23号</t>
  </si>
  <si>
    <t>冯竹元</t>
  </si>
  <si>
    <t>广西兴安县白石乡三友村委会打掛坪村0049号</t>
  </si>
  <si>
    <t>梁玉芳</t>
  </si>
  <si>
    <t>广西兴安县高尚镇西河村委会洙泗洞村0031号</t>
  </si>
  <si>
    <t>黄天恩</t>
  </si>
  <si>
    <t>广西兴安县高尚镇堡里村委会刘家村53号</t>
  </si>
  <si>
    <t>代世学</t>
  </si>
  <si>
    <t>广西兴安县高尚镇凤凰村委会长冲村7号</t>
  </si>
  <si>
    <t>欧阳爱明</t>
  </si>
  <si>
    <t>广西兴安县高尚镇龙田村委会石家村13号</t>
  </si>
  <si>
    <t>2025-09-11</t>
  </si>
  <si>
    <t>2027-09-11</t>
  </si>
  <si>
    <t>李在家</t>
  </si>
  <si>
    <t>广西兴安县高尚镇凤凰村委会南洋坪村46号</t>
  </si>
  <si>
    <t>唐永琨</t>
  </si>
  <si>
    <t>广西兴安县高尚镇灵龙村委会狮子山村13号</t>
  </si>
  <si>
    <t>本贷款用于偿还309602230904574合同项下申请人所欠债务</t>
  </si>
  <si>
    <t>李许林</t>
  </si>
  <si>
    <t>广西兴安县高尚镇灵龙村委会狮子山村2号</t>
  </si>
  <si>
    <t>本贷款用于偿还309602231113169合同项下申请人所欠债务</t>
  </si>
  <si>
    <t>蒋燕军</t>
  </si>
  <si>
    <t>广西兴安县高尚镇凤凰村委会老村10号</t>
  </si>
  <si>
    <t>2026-06-28</t>
  </si>
  <si>
    <t>本贷款用于偿还309602240033753合同项下申请人所欠债务</t>
  </si>
  <si>
    <t>秦军</t>
  </si>
  <si>
    <t>兴安县高尚镇江东村委马安山村</t>
  </si>
  <si>
    <t>赵达荣</t>
  </si>
  <si>
    <t>广西兴安县高尚镇凤凰村委会新厂岭村0013号</t>
  </si>
  <si>
    <t>秦瑞全</t>
  </si>
  <si>
    <t>广西兴安县高尚镇堡里村委会上洋村088号</t>
  </si>
  <si>
    <t>2025-09-03</t>
  </si>
  <si>
    <t>2027-09-01</t>
  </si>
  <si>
    <t>本贷款用于偿还309602223183672 合同项下借款人所欠债务</t>
  </si>
  <si>
    <t>蒋周春</t>
  </si>
  <si>
    <t>广西兴安县高尚镇凤凰村委会大北村19号</t>
  </si>
  <si>
    <t>2027-09-27</t>
  </si>
  <si>
    <t>蒋寿林</t>
  </si>
  <si>
    <t>广西兴安县高尚镇龙田村委会路西村0137号</t>
  </si>
  <si>
    <t>蒋德宏</t>
  </si>
  <si>
    <t>广西兴安县高尚镇凤凰村委会大北村1-1号</t>
  </si>
  <si>
    <t>蒋必红</t>
  </si>
  <si>
    <t>广西兴安县高尚镇龙田村委会路西村17号</t>
  </si>
  <si>
    <t>袁久朝</t>
  </si>
  <si>
    <t>广西兴安县崔家乡三义村委会土桥自然村104号</t>
  </si>
  <si>
    <t>2025-09-04</t>
  </si>
  <si>
    <t>2027-09-03</t>
  </si>
  <si>
    <t>唐宇杰</t>
  </si>
  <si>
    <t>广西兴安县崔家乡田心村委会大坪自然村37？？</t>
  </si>
  <si>
    <t>2025-09-08</t>
  </si>
  <si>
    <t>吊瓜种植</t>
  </si>
  <si>
    <t>李胜林</t>
  </si>
  <si>
    <t>广西兴安县崔家乡三义村委会赵家村自然村59号</t>
  </si>
  <si>
    <t>李福忠</t>
  </si>
  <si>
    <t>广西兴安县崔家乡三义村委会赵家村108号</t>
  </si>
  <si>
    <t>周文富</t>
  </si>
  <si>
    <t>广西兴安县崔家乡三义村委会西流村</t>
  </si>
  <si>
    <t>2025-09-05</t>
  </si>
  <si>
    <t>2027-09-04</t>
  </si>
  <si>
    <t>赵忠财</t>
  </si>
  <si>
    <t>广西兴安县崔家乡田心村委会石山脚自然村8号</t>
  </si>
  <si>
    <t>2027-09-29</t>
  </si>
  <si>
    <t>养殖蜜蜂</t>
  </si>
  <si>
    <t>李有玲</t>
  </si>
  <si>
    <t>广西兴安县崔家乡粉山村委会上山崎自然村36号</t>
  </si>
  <si>
    <t>2025-09-15</t>
  </si>
  <si>
    <t>唐惟忠</t>
  </si>
  <si>
    <t>广西兴安崔家乡三义村委会赵家自然村</t>
  </si>
  <si>
    <t>2027-09-28</t>
  </si>
  <si>
    <t>本贷款用于偿还309902230984709合同项下申请人所欠债务</t>
  </si>
  <si>
    <t>蒋飞</t>
  </si>
  <si>
    <r>
      <rPr>
        <sz val="10"/>
        <rFont val="宋体"/>
        <charset val="0"/>
      </rPr>
      <t>广西兴安崔家乡长田村委黄冲田</t>
    </r>
    <r>
      <rPr>
        <sz val="10"/>
        <rFont val="Arial"/>
        <charset val="0"/>
      </rPr>
      <t>7</t>
    </r>
    <r>
      <rPr>
        <sz val="10"/>
        <rFont val="宋体"/>
        <charset val="0"/>
      </rPr>
      <t>号</t>
    </r>
  </si>
  <si>
    <t>王太成</t>
  </si>
  <si>
    <t>广西兴安县崔家乡粉山村委会竹科背村2号</t>
  </si>
  <si>
    <t>郑一妹</t>
  </si>
  <si>
    <t>广西兴安县崔家乡粉山村委会大仁山自然村3号</t>
  </si>
  <si>
    <t>勾香</t>
  </si>
  <si>
    <t>杨怀民</t>
  </si>
  <si>
    <t>广西兴安县严关镇仙桥村委乐施堂村61号</t>
  </si>
  <si>
    <t>2027-11-16</t>
  </si>
  <si>
    <t>张亚君</t>
  </si>
  <si>
    <t>广西兴安县严关镇杉树村委会桑树塘村007号</t>
  </si>
  <si>
    <t>2027-09-02</t>
  </si>
  <si>
    <t>本贷款用于偿还310202223112386合同项下借款人所欠债务</t>
  </si>
  <si>
    <t>黎秀荣</t>
  </si>
  <si>
    <t>广西兴安县严关镇灵坛村委会雷家村4号</t>
  </si>
  <si>
    <t>本贷贷用于归还310202231120466 合同编号项下借款人所欠债务</t>
  </si>
  <si>
    <t>王永增</t>
  </si>
  <si>
    <t>广西兴安县严关镇同志村委会赵家堰村16号</t>
  </si>
  <si>
    <t>2025-09-02</t>
  </si>
  <si>
    <t>服装</t>
  </si>
  <si>
    <t>王革</t>
  </si>
  <si>
    <t>广西兴安县严关镇同志村委会圳南村200号</t>
  </si>
  <si>
    <t>种植水稻</t>
  </si>
  <si>
    <t>陈念民</t>
  </si>
  <si>
    <t>广西兴安县严关镇塘堡村委会塘堡街村0051号</t>
  </si>
  <si>
    <t>唐中和</t>
  </si>
  <si>
    <t>广西兴安县严关镇杉树村委会杉树山村19号</t>
  </si>
  <si>
    <t>本贷款用于偿还310202230508304合同项下借款人所欠债务</t>
  </si>
  <si>
    <t>杨示国</t>
  </si>
  <si>
    <t>广西兴安县严关镇仙桥村委会上马石村50号</t>
  </si>
  <si>
    <t>用于归还（原合同号310202223432476）合同项下借款人所欠债务</t>
  </si>
  <si>
    <t>刘洁</t>
  </si>
  <si>
    <t>广西兴安县严关镇杉树村委会潘家村037号</t>
  </si>
  <si>
    <t>2027-12-15</t>
  </si>
  <si>
    <t>本贷款用于偿还310202223239662合同项下借款人所欠债务</t>
  </si>
  <si>
    <t>唐联利</t>
  </si>
  <si>
    <t>广西兴安县严关镇杉树村委会七甲村21号</t>
  </si>
  <si>
    <t>2027-12-20</t>
  </si>
  <si>
    <t>买牛</t>
  </si>
  <si>
    <t>刘渊平</t>
  </si>
  <si>
    <t>广西兴安县严关镇清水村委会地楼村</t>
  </si>
  <si>
    <t>2025-10-09</t>
  </si>
  <si>
    <t>本贷款用于偿还310202230945458合同项下申请人所欠债务</t>
  </si>
  <si>
    <t>周鹏</t>
  </si>
  <si>
    <t>广西兴安县严关镇清水村委会清水江村40号</t>
  </si>
  <si>
    <t>种植药材</t>
  </si>
  <si>
    <t>张明</t>
  </si>
  <si>
    <t>广西兴安县严关镇塘堡村委会梁木塘村44号</t>
  </si>
  <si>
    <t>张秀凤</t>
  </si>
  <si>
    <t>广西兴安县严关镇同志村委会圳南村290号</t>
  </si>
  <si>
    <t>经营缝衣店</t>
  </si>
  <si>
    <t>罗辉军</t>
  </si>
  <si>
    <t>广西兴安县严关镇杉树村委会江西坪村149号</t>
  </si>
  <si>
    <t>本贷款用于偿还310202223530217合同项下借款人所欠债务</t>
  </si>
  <si>
    <t>雷玉涛</t>
  </si>
  <si>
    <t>广西兴安县溶江镇半圩村委会雷家村19号</t>
  </si>
  <si>
    <t>本贷款用于偿还310502223395622合同项下借款人所欠债务</t>
  </si>
  <si>
    <t>廖金武</t>
  </si>
  <si>
    <t>广西兴安县溶江镇廖家村委会胡家园村0010号</t>
  </si>
  <si>
    <t>罗彩玲</t>
  </si>
  <si>
    <t>广西兴安县溶江镇五甲村委会五甲上村0009号</t>
  </si>
  <si>
    <t>付昌明</t>
  </si>
  <si>
    <t>广西兴安县溶江镇半圩村委会半圩村77号</t>
  </si>
  <si>
    <t>2025-09-22</t>
  </si>
  <si>
    <t>2027-09-21</t>
  </si>
  <si>
    <t>莫荣军</t>
  </si>
  <si>
    <t>广西兴安县溶江镇一甲村委会太和铺村24号</t>
  </si>
  <si>
    <t>2027-12-13</t>
  </si>
  <si>
    <t>廖叶青</t>
  </si>
  <si>
    <t>广西兴安县溶江镇一甲村委会文家村77号</t>
  </si>
  <si>
    <t>本贷款用于偿还310502223346783合同项下借款人所欠债务</t>
  </si>
  <si>
    <t>俸仕荣</t>
  </si>
  <si>
    <t>广西兴安县溶江镇一甲村委会通济村0085号</t>
  </si>
  <si>
    <t>本贷款用于偿还310502223336481合同项下借款人所欠债务</t>
  </si>
  <si>
    <t>张春玲</t>
  </si>
  <si>
    <t>广西兴安县溶江镇五甲村委路逢江村72号</t>
  </si>
  <si>
    <t>于林飞</t>
  </si>
  <si>
    <t>广西兴安县溶江镇千家村委会茅坪村15号</t>
  </si>
  <si>
    <t>2027-09-22</t>
  </si>
  <si>
    <t>本贷款用于偿还310502223253086 借款人所欠债务</t>
  </si>
  <si>
    <t>莫路祥</t>
  </si>
  <si>
    <t>广西兴安县溶江镇半圩村委会半圩村115-1号</t>
  </si>
  <si>
    <t>陈洪</t>
  </si>
  <si>
    <t>广西兴安县溶江镇半圩村委貌古塘村</t>
  </si>
  <si>
    <t>2026-11-18</t>
  </si>
  <si>
    <t>张国昌</t>
  </si>
  <si>
    <t>广西兴安县溶江镇五甲村委会五甲上村21号</t>
  </si>
  <si>
    <t>张声忠</t>
  </si>
  <si>
    <t>广西兴安县溶江镇五甲村委会路逢江村40号</t>
  </si>
  <si>
    <t>唐国兴</t>
  </si>
  <si>
    <t>广西兴安县溶江镇车田村委会黄埔村005号</t>
  </si>
  <si>
    <t>陆玉明</t>
  </si>
  <si>
    <t>广西兴安县溶江镇一甲村委会水街村0017号</t>
  </si>
  <si>
    <t>叶婉先</t>
  </si>
  <si>
    <t>广西兴安县溶江镇千家村委会茅坪下村043号</t>
  </si>
  <si>
    <t>唐厚军</t>
  </si>
  <si>
    <t>广西兴安县溶江镇半圩村委会庄家村4号</t>
  </si>
  <si>
    <t>本贷款用于偿还310502231048595合同项下借款人所欠债务</t>
  </si>
  <si>
    <t>唐润峰</t>
  </si>
  <si>
    <t>广西兴安县溶江镇车田村委会李家冲村27号</t>
  </si>
  <si>
    <t>唐明森</t>
  </si>
  <si>
    <t>桂林市兴安县溶江镇五甲村委会五甲上村</t>
  </si>
  <si>
    <t>成建国</t>
  </si>
  <si>
    <t>广西兴安县溶江镇五甲村委会留田村</t>
  </si>
  <si>
    <t>廖有发</t>
  </si>
  <si>
    <t>广西兴安县溶江镇一甲村委会背头沅村0018号</t>
  </si>
  <si>
    <t>本贷款用于偿还310502223322285合同项下借款人所欠债务</t>
  </si>
  <si>
    <t>李永强</t>
  </si>
  <si>
    <t>广西兴安县溶江镇千家村委会菜园村138号</t>
  </si>
  <si>
    <t>2027-10-12</t>
  </si>
  <si>
    <t>季正忠</t>
  </si>
  <si>
    <t>广西兴安县溶江镇五甲村委会廖家寨下村</t>
  </si>
  <si>
    <t>唐辉能</t>
  </si>
  <si>
    <t>广西兴安县溶江镇莲塘村委大沅村</t>
  </si>
  <si>
    <t>张文革</t>
  </si>
  <si>
    <t>广西桂林市兴安县溶江镇莲塘村委七里圩村3队</t>
  </si>
  <si>
    <t>2026-09-16</t>
  </si>
  <si>
    <t>本贷款用于偿还310502240755793合同项下借款人所欠债务</t>
  </si>
  <si>
    <t>罗巧玉</t>
  </si>
  <si>
    <t>广西桂林市兴安县溶江镇莲塘村委新村</t>
  </si>
  <si>
    <t>2026-09-09</t>
  </si>
  <si>
    <t>本贷款用于偿还310502240731115合同项下借款人所欠债务</t>
  </si>
  <si>
    <t>张昌平</t>
  </si>
  <si>
    <t>广西兴安县溶江镇半圩村委会貌古塘村69号</t>
  </si>
  <si>
    <t>2026-10-23</t>
  </si>
  <si>
    <t>本贷款用于偿还310502240360195合同项下借款人所欠债务</t>
  </si>
  <si>
    <t>戴前清</t>
  </si>
  <si>
    <t>广西兴安县溶江镇半圩村委会周家下村058号</t>
  </si>
  <si>
    <t>谢宗海</t>
  </si>
  <si>
    <t>广西兴安县溶江镇半圩村委会周家下村022号</t>
  </si>
  <si>
    <t>2027-04-09</t>
  </si>
  <si>
    <t>本贷款用于偿还310502240318921合同项下借款人所欠债务</t>
  </si>
  <si>
    <t>秦启东</t>
  </si>
  <si>
    <t>广西桂林市兴安县溶江镇千家村委会菜园村111号</t>
  </si>
  <si>
    <t>季永才</t>
  </si>
  <si>
    <t>广西兴安县溶江镇车田村委会季家村007号</t>
  </si>
  <si>
    <t>本贷款用于偿还310502223243161合同项下借款人所欠债务</t>
  </si>
  <si>
    <t>黄家靖</t>
  </si>
  <si>
    <t>广西兴安县溶江镇千家村委会百家上村52号</t>
  </si>
  <si>
    <t>本贷款用于偿还310502223360305 合同项下借款人所欠债务</t>
  </si>
  <si>
    <t>朱锡主</t>
  </si>
  <si>
    <t>广西兴安县溶江镇半圩村委会雷塘村11号</t>
  </si>
  <si>
    <t>本贷款用于偿还310502231018492合同项下借款人所欠债务</t>
  </si>
  <si>
    <t>艾先忠</t>
  </si>
  <si>
    <t>广西兴安县溶江镇五甲村委会盘家山村0004号</t>
  </si>
  <si>
    <t>庄贵顺</t>
  </si>
  <si>
    <t>广西兴安县溶江镇半圩村委会庄家村124号</t>
  </si>
  <si>
    <t>刘辉</t>
  </si>
  <si>
    <t>桂林市兴安县溶江镇千家村委会菜园村144号</t>
  </si>
  <si>
    <t>庄志强</t>
  </si>
  <si>
    <t>广西桂林市兴安县溶江镇莲塘村委莲塘村036号</t>
  </si>
  <si>
    <t>用于偿还310502240731490所欠债务</t>
  </si>
  <si>
    <t>季华</t>
  </si>
  <si>
    <t>广西兴安县溶江镇车田村委会季家村021号</t>
  </si>
  <si>
    <t>本贷款用于偿还310502223289226合同项下借款人所欠债务</t>
  </si>
  <si>
    <t>唐仁孝</t>
  </si>
  <si>
    <t>广西兴安县溶江镇车田村委会车田村127号</t>
  </si>
  <si>
    <t>李桂玉</t>
  </si>
  <si>
    <t>广西兴安县溶江镇茶源村委会白桃村21号</t>
  </si>
  <si>
    <t>彭灵海</t>
  </si>
  <si>
    <t>广西兴安县溶江镇茶源村委会茶源头村</t>
  </si>
  <si>
    <t>本贷款用于偿还310702231183284合同项下申请人所欠债务</t>
  </si>
  <si>
    <t>欧阳昌成</t>
  </si>
  <si>
    <t>广西兴安县溶江镇茶源村委会枫木山村070号</t>
  </si>
  <si>
    <t>王永红</t>
  </si>
  <si>
    <t>广西桂林兴安县溶江镇龙源背后村</t>
  </si>
  <si>
    <t>孙丽芳</t>
  </si>
  <si>
    <t>广西兴安县溶江镇茶源村委会茶源头村35号</t>
  </si>
  <si>
    <t>曾严琼</t>
  </si>
  <si>
    <t>广西兴安县溶江镇茶源村委会唐家山村21号</t>
  </si>
  <si>
    <t>周成</t>
  </si>
  <si>
    <t>广西兴安县溶江镇茶源村委会白桃村58号</t>
  </si>
  <si>
    <t>2025-09-09</t>
  </si>
  <si>
    <t>邓忠华</t>
  </si>
  <si>
    <t>广西桂林市兴安县溶江镇茶源村委会小龙源村11号</t>
  </si>
  <si>
    <t>广西兴安县溶江镇茶源村委会畔田村0057号</t>
  </si>
  <si>
    <t>蒋廷松</t>
  </si>
  <si>
    <t>广西兴安县溶江镇富江村委彭家堰村053号</t>
  </si>
  <si>
    <t>韦纪清</t>
  </si>
  <si>
    <t>广西兴安县溶江镇富江村委李家寨</t>
  </si>
  <si>
    <t>刘标兵</t>
  </si>
  <si>
    <t>广西兴安县溶江镇茶源村委会白桃村005号</t>
  </si>
  <si>
    <t>用于归还编号：310702223160586合同项下借款人所欠债务</t>
  </si>
  <si>
    <t>秦国应</t>
  </si>
  <si>
    <t>广西兴安县溶江富江村委会李家洞村107号</t>
  </si>
  <si>
    <t>唐培勇</t>
  </si>
  <si>
    <t>胡小弟</t>
  </si>
  <si>
    <t>广西兴安县溶江镇司门村委会台背村</t>
  </si>
  <si>
    <t>蒋以清</t>
  </si>
  <si>
    <t>广西兴安县溶江镇茶源小龙源村</t>
  </si>
  <si>
    <t>本贷款用于偿还310702230443419合同项下申请人所欠债务</t>
  </si>
  <si>
    <t>欧阳凤鸾</t>
  </si>
  <si>
    <t>广西兴安县溶江镇茶源村委会茶源头村036号</t>
  </si>
  <si>
    <t>2026-10-30</t>
  </si>
  <si>
    <t>洪玉林</t>
  </si>
  <si>
    <t>广西兴安县溶江镇龙源村委满家村</t>
  </si>
  <si>
    <t>李唐辉</t>
  </si>
  <si>
    <t>广西兴安县溶江镇茶源村委会畔田村34号</t>
  </si>
  <si>
    <t>李建勋</t>
  </si>
  <si>
    <t>广西桂林市兴安县溶江镇茶源村委会畔田村90号</t>
  </si>
  <si>
    <t>本贷款用于偿还310702231155796合同项下申请人所欠债务</t>
  </si>
  <si>
    <t>刘桂保</t>
  </si>
  <si>
    <t>兴安县溶江镇司门村委会陆家报村9队52号</t>
  </si>
  <si>
    <t>本贷款用于偿还310702231007679合同项下申请人所欠债务</t>
  </si>
  <si>
    <t>邓治章</t>
  </si>
  <si>
    <t>广西桂林市兴安县溶江镇茶源村委会小龙源村</t>
  </si>
  <si>
    <t>汤小荣</t>
  </si>
  <si>
    <t>广西兴安县溶江镇富江村委会月塘寨村118号</t>
  </si>
  <si>
    <t>本贷款用于偿还310702231096424合同项下申请人所欠债务</t>
  </si>
  <si>
    <t>欧荣玖</t>
  </si>
  <si>
    <t>广西兴安县溶江镇茶源村委会茶源头村40号</t>
  </si>
  <si>
    <t>用于归还编号：310702230938683合同项下借款人所欠债务</t>
  </si>
  <si>
    <t>邓熊敏</t>
  </si>
  <si>
    <t>广西兴安县溶江镇茶源村委小龙源村</t>
  </si>
  <si>
    <t>2025-09-25</t>
  </si>
  <si>
    <t>王玉春</t>
  </si>
  <si>
    <t>广西兴安县溶江镇龙源村委会王家寨村040号</t>
  </si>
  <si>
    <t>陆祥波</t>
  </si>
  <si>
    <t>广西兴安县溶江镇茶源村委会枫木山村072号</t>
  </si>
  <si>
    <t>张义</t>
  </si>
  <si>
    <t>广西兴安县溶江镇司门村委石山脚村207号号</t>
  </si>
  <si>
    <t>2027-12-24</t>
  </si>
  <si>
    <t>本贷款用于偿还310702223307611合同项下申请人所欠债务</t>
  </si>
  <si>
    <t>龙前元</t>
  </si>
  <si>
    <t>广西兴安县龙源村委会背后村056号</t>
  </si>
  <si>
    <t>2026-09-24</t>
  </si>
  <si>
    <t>李全军</t>
  </si>
  <si>
    <t>广西兴安县溶江镇茶园村委会畔田村。</t>
  </si>
  <si>
    <t>用于偿还310702231005913所欠债务</t>
  </si>
  <si>
    <t>欧阳昌忠</t>
  </si>
  <si>
    <t>广西兴安县溶江镇茶源村委会枫木山村70号</t>
  </si>
  <si>
    <t>唐丽香</t>
  </si>
  <si>
    <t>广西兴安县溶江镇富江村委会月塘寨67号</t>
  </si>
  <si>
    <t>本贷款用于偿还310702231113286合同项下申请人所欠债务</t>
  </si>
  <si>
    <t>谢忠权</t>
  </si>
  <si>
    <t>兴安县溶江镇茶源村委会小龙源0031号</t>
  </si>
  <si>
    <t>本贷款用于偿还310702231185325合同项下申请人所欠债务</t>
  </si>
  <si>
    <t>张炳华</t>
  </si>
  <si>
    <t>广西兴安县溶江镇茶源村委唐家山村</t>
  </si>
  <si>
    <t>周艳芳</t>
  </si>
  <si>
    <t>广西兴安县溶江镇茶源村委会白桃村109</t>
  </si>
  <si>
    <t>本贷款用于偿还310702231181868合同项下申请人所欠债务</t>
  </si>
  <si>
    <t>唐专海</t>
  </si>
  <si>
    <t>广西桂林市兴安县溶江镇茶源村委会畔田村</t>
  </si>
  <si>
    <t>本贷款用于偿还310702231171879合同项下申请人所欠债务</t>
  </si>
  <si>
    <t>李铁军</t>
  </si>
  <si>
    <t>广西兴安县溶江镇茶源村委枫木山村</t>
  </si>
  <si>
    <t>许冬梅</t>
  </si>
  <si>
    <r>
      <rPr>
        <sz val="10"/>
        <rFont val="宋体"/>
        <charset val="0"/>
      </rPr>
      <t>广西兴安县溶江镇茶源村委会畔田村</t>
    </r>
    <r>
      <rPr>
        <sz val="10"/>
        <rFont val="Arial"/>
        <charset val="0"/>
      </rPr>
      <t>29</t>
    </r>
    <r>
      <rPr>
        <sz val="10"/>
        <rFont val="宋体"/>
        <charset val="0"/>
      </rPr>
      <t>号</t>
    </r>
  </si>
  <si>
    <t>廖世兵</t>
  </si>
  <si>
    <t>广西兴安县溶江镇龙源村委会背后村103号</t>
  </si>
  <si>
    <t>本贷款用于偿还310702223206264合同项下申请人所欠债务</t>
  </si>
  <si>
    <t>唐信辉</t>
  </si>
  <si>
    <t>广西兴安县溶江镇茶源村委会白桃村025号</t>
  </si>
  <si>
    <t>刘发荣</t>
  </si>
  <si>
    <t>广西兴安县溶江镇司门村委会茨塘村154号</t>
  </si>
  <si>
    <t>本贷款用于偿还310702223353229合同项下申请人所欠债务</t>
  </si>
  <si>
    <t>柳秀均</t>
  </si>
  <si>
    <t>广西兴安县溶江镇富江村委会白竹寨村30号</t>
  </si>
  <si>
    <t>本贷款用于偿还310702240153068合同项下申请人所欠债务</t>
  </si>
  <si>
    <t>柳善文</t>
  </si>
  <si>
    <t>广西兴安县溶江镇富江村委会白竹寨村0028号</t>
  </si>
  <si>
    <t>洪德发</t>
  </si>
  <si>
    <t>广西兴安县溶江镇龙源村委会满家村53号</t>
  </si>
  <si>
    <t>2027-10-16</t>
  </si>
  <si>
    <t>刘胜</t>
  </si>
  <si>
    <r>
      <rPr>
        <sz val="10"/>
        <rFont val="宋体"/>
        <charset val="0"/>
      </rPr>
      <t>广西兴安县溶江镇茶源村委会唐家山村</t>
    </r>
    <r>
      <rPr>
        <sz val="10"/>
        <rFont val="Arial"/>
        <charset val="0"/>
      </rPr>
      <t>121</t>
    </r>
    <r>
      <rPr>
        <sz val="10"/>
        <rFont val="宋体"/>
        <charset val="0"/>
      </rPr>
      <t>号</t>
    </r>
  </si>
  <si>
    <t>韩沙沙</t>
  </si>
  <si>
    <t>广西兴安县溶江镇茶源村委茶源头村</t>
  </si>
  <si>
    <t>欧建军</t>
  </si>
  <si>
    <t>兴安县溶江镇茶源村委会茶源头村19号</t>
  </si>
  <si>
    <t>本贷款用于偿还310702223390384合同项下借款人所欠债务</t>
  </si>
  <si>
    <t>李大权</t>
  </si>
  <si>
    <t>广西兴安县溶江镇富江村委云上村162号</t>
  </si>
  <si>
    <t>阳家顺</t>
  </si>
  <si>
    <t>广西兴安县溶江镇富江村委会月塘寨村119号</t>
  </si>
  <si>
    <t>彭文珍</t>
  </si>
  <si>
    <t>广西兴安县华江瑶族乡同仁村委会龙塘江村1号</t>
  </si>
  <si>
    <t>2027-12-12</t>
  </si>
  <si>
    <t>本贷款用于偿还310902230451111合同项下申请人所欠债务</t>
  </si>
  <si>
    <t>赵生艳</t>
  </si>
  <si>
    <t>广西兴安县华江瑶族乡千祥村委会牛塘村2号</t>
  </si>
  <si>
    <t>本贷款用于偿还310902230549770合同项下借款人所欠债务</t>
  </si>
  <si>
    <t>梁盛</t>
  </si>
  <si>
    <t>广西桂林市兴安县华江瑶族乡杨雀村委会岭头村17号</t>
  </si>
  <si>
    <t>本贷款用于偿还310902223487620合同项下申请人所欠债务</t>
  </si>
  <si>
    <t>潘奇文</t>
  </si>
  <si>
    <t>广西兴安县华江瑶族乡高寨村委会潘家寨村0003号</t>
  </si>
  <si>
    <t>赵美玲</t>
  </si>
  <si>
    <t>广西兴安县华江瑶族乡水埠村委会桐岭口村0004号</t>
  </si>
  <si>
    <t>养殖生猪</t>
  </si>
  <si>
    <t>赵生兵</t>
  </si>
  <si>
    <t>广西兴安县华江瑶族同仁村委会候山岭村0006号</t>
  </si>
  <si>
    <t>2025-11-10</t>
  </si>
  <si>
    <t>赵权</t>
  </si>
  <si>
    <t>广西兴安县华江瑶族乡锐炜村委会龙头站村0028号</t>
  </si>
  <si>
    <t>本贷款用于归还310902230518554合同项下借款人所欠债务</t>
  </si>
  <si>
    <t>潘奇贵</t>
  </si>
  <si>
    <t>广西兴安县华江瑶族乡高寨村委会潘家寨村0009号</t>
  </si>
  <si>
    <t>赵兴华</t>
  </si>
  <si>
    <t>兴安县华江乡杨雀村委会江头村</t>
  </si>
  <si>
    <t>赵建林</t>
  </si>
  <si>
    <t>广西兴安县华江瑶族乡千祥村委会竹山脚自然村</t>
  </si>
  <si>
    <t>本贷款用于偿还310902231140084合同项下借款人所欠债务</t>
  </si>
  <si>
    <t>梁邵平</t>
  </si>
  <si>
    <t>广西兴安县华江乡杨雀村委会岭头村23号</t>
  </si>
  <si>
    <t>曾庆益</t>
  </si>
  <si>
    <t>广西兴安县华江瑶族乡锐炜村委会牛塘冲村3号</t>
  </si>
  <si>
    <t>2027-12-31</t>
  </si>
  <si>
    <t>潘双军</t>
  </si>
  <si>
    <t>张优旭</t>
  </si>
  <si>
    <t>广西兴安县华江瑶族乡千祥村委长堰塘村</t>
  </si>
  <si>
    <t>潘崇兵</t>
  </si>
  <si>
    <t>广西兴安县华江瑶族乡千祥村委会东村自然村</t>
  </si>
  <si>
    <t>2026-12-26</t>
  </si>
  <si>
    <t>本贷款用于偿还310902240884642合同项下借款人所欠债务</t>
  </si>
  <si>
    <t>赵荣启</t>
  </si>
  <si>
    <t>广西兴安县华江瑶族乡锐炜村委会陈家湾村0004号</t>
  </si>
  <si>
    <t>2027-11-03</t>
  </si>
  <si>
    <t>黄芳玲</t>
  </si>
  <si>
    <t>广西兴安县华江瑶族乡杨雀村委会江头村0029号</t>
  </si>
  <si>
    <t>赵付顺</t>
  </si>
  <si>
    <t>广西兴安县华江瑶族乡锐炜村委会鸦差田村0017号</t>
  </si>
  <si>
    <t>2027-04-13</t>
  </si>
  <si>
    <t>本贷款用于归还310902240308696合同项下借款人所欠债务</t>
  </si>
  <si>
    <t>廖秀秀</t>
  </si>
  <si>
    <t>广西兴安县华江瑶族乡同仁村委会平岩村0022号</t>
  </si>
  <si>
    <t>杨伍宗</t>
  </si>
  <si>
    <t>广西兴安县华江瑶族乡同仁村委会平岩村0020号</t>
  </si>
  <si>
    <t>本贷款用于偿还310902223347929合同项下申请人所欠债务</t>
  </si>
  <si>
    <t>潘双红</t>
  </si>
  <si>
    <t>广西兴安县华江瑶族乡高寨村委会潘家寨村11号</t>
  </si>
  <si>
    <t>陆权</t>
  </si>
  <si>
    <t>广西兴安县华江瑶族乡杨雀村委会文家村0015号</t>
  </si>
  <si>
    <t>本贷款用于偿还310902223271201合同项下申请人所欠债务</t>
  </si>
  <si>
    <t>潘建军</t>
  </si>
  <si>
    <t>广西兴安县华江瑶族乡杨雀村委岭头村0051号</t>
  </si>
  <si>
    <t>本贷款用于偿还310902223311701合同项下申请人所欠债务</t>
  </si>
  <si>
    <t>梁绪艳</t>
  </si>
  <si>
    <t>广西兴安县华江瑶族乡杨雀村委会文家村9号</t>
  </si>
  <si>
    <t>蒋显文</t>
  </si>
  <si>
    <t>广西兴安县华江瑶族乡同仁村委会大树底村56号</t>
  </si>
  <si>
    <t>李明雄</t>
  </si>
  <si>
    <t>广西兴安县华江瑶族乡同仁村委会大树底村15号</t>
  </si>
  <si>
    <t>本贷款用于偿还310902223406552合同项下申请人？？？欠债务</t>
  </si>
  <si>
    <t>潘玉玲</t>
  </si>
  <si>
    <t>广西兴安县华江瑶族乡杨雀村委会江头村12号</t>
  </si>
  <si>
    <t>潘奇勇</t>
  </si>
  <si>
    <t>广西兴安县华江瑶族乡千祥村委会黄隘村</t>
  </si>
  <si>
    <t>本贷款用于偿还310902223474052合同项下借款人所欠债务</t>
  </si>
  <si>
    <t>邓国艳</t>
  </si>
  <si>
    <t>广西兴安县华江瑶族乡杨雀村委会盘路底村16号</t>
  </si>
  <si>
    <t>赵荣华</t>
  </si>
  <si>
    <t>广西兴安县华江瑶族乡锐炜村委会枫木岭村0021号</t>
  </si>
  <si>
    <t>赵合军</t>
  </si>
  <si>
    <t>广西兴安县华江瑶族乡锐炜村委会龙头站村0020号</t>
  </si>
  <si>
    <t>潘李华</t>
  </si>
  <si>
    <t>广西兴安县华江瑶族乡杨雀村委会江头村4号</t>
  </si>
  <si>
    <t>潘常亮</t>
  </si>
  <si>
    <t>广西兴安县溶江镇中洞村委会观里村021号</t>
  </si>
  <si>
    <t>用于归还311102231155669合同项下所欠贷款</t>
  </si>
  <si>
    <t>许秋云</t>
  </si>
  <si>
    <t>广西兴安县溶江镇永安村委会黄甲门村0049号</t>
  </si>
  <si>
    <t>用于归还311102223305715合同项下所欠贷款</t>
  </si>
  <si>
    <t>陈松梅</t>
  </si>
  <si>
    <t>广西兴安县溶江镇中洞村委会座塘村0007号</t>
  </si>
  <si>
    <t>用于归还311102230655613合同项下所欠贷款</t>
  </si>
  <si>
    <t>肖俊宇</t>
  </si>
  <si>
    <t>广西兴安县溶江镇中洞村委会牛塘村0008号</t>
  </si>
  <si>
    <t>中草药种植</t>
  </si>
  <si>
    <t>朱有华</t>
  </si>
  <si>
    <t>广西兴安县溶江镇中洞村委会中洞村62号</t>
  </si>
  <si>
    <t>用于归还311102230892423合同项下所欠贷款</t>
  </si>
  <si>
    <t>李小勇</t>
  </si>
  <si>
    <t>广西兴安县溶江镇中洞村委会座塘村024号</t>
  </si>
  <si>
    <t>2025-09-01</t>
  </si>
  <si>
    <t>2027-08-27</t>
  </si>
  <si>
    <t>本贷款用于归还311102230915724合同下所欠贷款</t>
  </si>
  <si>
    <t>潘长勇</t>
  </si>
  <si>
    <t>广西兴安县溶江镇中洞村委观里村3号</t>
  </si>
  <si>
    <t>用于归还311102230640937合同项下所欠贷款</t>
  </si>
  <si>
    <t>周正忠</t>
  </si>
  <si>
    <t>广西兴安县溶江镇中洞村委会长日岭村0054号</t>
  </si>
  <si>
    <t>用于归还311102230882315合同项下所欠贷款</t>
  </si>
  <si>
    <t>周艳华</t>
  </si>
  <si>
    <t>广西兴安县溶江镇中洞村委会中洞村10号</t>
  </si>
  <si>
    <t>用于归还311102230683276合同项下所欠贷款</t>
  </si>
  <si>
    <t>曾秋连</t>
  </si>
  <si>
    <t>广西兴安县溶江镇塔边村委会深渡村0035号</t>
  </si>
  <si>
    <t>归还311102230750276合同项下借款人所欠债务</t>
  </si>
  <si>
    <t>曾昭新</t>
  </si>
  <si>
    <t>广西兴安县溶江镇佑安村委会砚田村0032号</t>
  </si>
  <si>
    <t>归还311102230622804合同项下借款人所欠债务</t>
  </si>
  <si>
    <t>李丹</t>
  </si>
  <si>
    <t>广西兴安县溶江镇中洞村委会座塘村6号</t>
  </si>
  <si>
    <t>莫燕华</t>
  </si>
  <si>
    <t>广西兴安县溶江镇新文村委新寨门村0015号</t>
  </si>
  <si>
    <t>陈飞崇</t>
  </si>
  <si>
    <t>广西桂林市兴安县溶江镇中洞村委会油榨街</t>
  </si>
  <si>
    <t>用于归还311102240768820合同项下所欠贷款</t>
  </si>
  <si>
    <t>潘攀</t>
  </si>
  <si>
    <t>广西兴安县溶江镇中洞村委会油榨街村16号</t>
  </si>
  <si>
    <t>用于归还311102230736207合同项下所欠贷款</t>
  </si>
  <si>
    <t>唐桂明</t>
  </si>
  <si>
    <t>广西兴安县溶江镇永安村委会罗江村0015号</t>
  </si>
  <si>
    <t>用于归还311102230873295合同项下所欠贷款</t>
  </si>
  <si>
    <t>徐发明</t>
  </si>
  <si>
    <t>广西兴安县溶江镇塔边村委会塔边村0039号</t>
  </si>
  <si>
    <t>2027-12-04</t>
  </si>
  <si>
    <t>归还311102230557763合同项下借款人所欠债务</t>
  </si>
  <si>
    <t>李洪忠</t>
  </si>
  <si>
    <t>广西兴安县溶江镇中洞村委会牛塘村3号</t>
  </si>
  <si>
    <t>2027-06-11</t>
  </si>
  <si>
    <t>用于归还311102231194822合同项下所欠贷款</t>
  </si>
  <si>
    <t>周克武</t>
  </si>
  <si>
    <t>广西兴安县溶江镇新文村委会文甲洞村0009号</t>
  </si>
  <si>
    <t>2027-06-02</t>
  </si>
  <si>
    <t>用于归还311102231158606合同项下借款人所欠贷款</t>
  </si>
  <si>
    <t>潘贵雄</t>
  </si>
  <si>
    <t>兴安县溶江镇中洞村委会观里村0400号</t>
  </si>
  <si>
    <t>2026-09-07</t>
  </si>
  <si>
    <t>用于归还311102240735944合同项下所欠贷款</t>
  </si>
  <si>
    <t>李银波</t>
  </si>
  <si>
    <t>广西兴安县溶江镇中洞村委会牛塘村0002号</t>
  </si>
  <si>
    <t>由于归还311102230671480合同项下所欠贷款</t>
  </si>
  <si>
    <t>刘登富</t>
  </si>
  <si>
    <t>广西兴安县溶江镇塔边村委会塔边村13号</t>
  </si>
  <si>
    <t>种石菖蒲</t>
  </si>
  <si>
    <t>赵昌文</t>
  </si>
  <si>
    <t>广西兴安县溶江镇中洞村委会座塘村</t>
  </si>
  <si>
    <t>用于归还311102230677855合同项下所欠贷款</t>
  </si>
  <si>
    <t>苏玲芳</t>
  </si>
  <si>
    <t>广西兴安县溶江镇永安村委二渡桥村</t>
  </si>
  <si>
    <t>2027-05-17</t>
  </si>
  <si>
    <t>用于归还311102240425232合同项下所欠贷款</t>
  </si>
  <si>
    <t>蔡丽旭</t>
  </si>
  <si>
    <t>广西兴安县溶江镇坪寨村委会蚂蝗江村19号</t>
  </si>
  <si>
    <t>归还311102230944565合同项下借款人所欠债务</t>
  </si>
  <si>
    <t>李桂姣</t>
  </si>
  <si>
    <t>广西兴安县溶江镇塔边村委会古楼江村0038号</t>
  </si>
  <si>
    <t>归还311102230942368合同项下借款人所欠债务</t>
  </si>
  <si>
    <t>陈名莹</t>
  </si>
  <si>
    <t>广西兴安县溶江镇中洞村委会中洞村43号</t>
  </si>
  <si>
    <t>用于归还311102230950356合同项下所欠贷款</t>
  </si>
  <si>
    <t>曾昭安</t>
  </si>
  <si>
    <t>广西兴安县溶江镇佑安村委会砚田村72号</t>
  </si>
  <si>
    <t>归还311102230657310合同项下借款人所欠债务</t>
  </si>
  <si>
    <t>陈善军</t>
  </si>
  <si>
    <t>广西兴安县溶江镇中洞村委会中洞村</t>
  </si>
  <si>
    <t>用于归还311102230657304合同项下所欠贷款</t>
  </si>
  <si>
    <t>吕金华</t>
  </si>
  <si>
    <t>广西兴安县溶江镇坪寨村委会蚂蝗江村21号</t>
  </si>
  <si>
    <t>归还311102230728455合同项下借款人所欠债务</t>
  </si>
  <si>
    <t>李能顺</t>
  </si>
  <si>
    <t>广西兴安县溶江镇中洞村委会长日岭村2号</t>
  </si>
  <si>
    <t>用于归还311102231054381合同项下所欠贷款</t>
  </si>
  <si>
    <t>庾建斌</t>
  </si>
  <si>
    <t>用于归还311102230771766合同项下所欠贷款</t>
  </si>
  <si>
    <t>许家忠</t>
  </si>
  <si>
    <t>广西兴安县溶江镇永安村委会下桥头村0025号</t>
  </si>
  <si>
    <t>用于归还311102230834365合同项下所欠贷款</t>
  </si>
  <si>
    <t>邓文有</t>
  </si>
  <si>
    <t>广西兴安县溶江镇中洞村委会观里村29号</t>
  </si>
  <si>
    <t>用于归还311102230843486合同项下所欠贷款</t>
  </si>
  <si>
    <t>陆国军</t>
  </si>
  <si>
    <t>广西兴安县溶江镇坪寨村委会松江岭村0013号</t>
  </si>
  <si>
    <t>本贷款用于归还311102230943464 合同项下借款人所欠债务</t>
  </si>
  <si>
    <t>杨连生</t>
  </si>
  <si>
    <t>广西兴安县兴安镇城郊源江村委会长丘坪村0048号</t>
  </si>
  <si>
    <t>种植荷包豆</t>
  </si>
  <si>
    <t>邹小妹</t>
  </si>
  <si>
    <t>广西兴安县兴安镇城郊董田村委会腊树山村</t>
  </si>
  <si>
    <t>侯守建</t>
  </si>
  <si>
    <t>广西兴安县兴安镇城郊董田村委会毛坪村041号</t>
  </si>
  <si>
    <t>唐学荣</t>
  </si>
  <si>
    <t>广西兴安县兴安镇城郊石坑村委会下西岭村0063号</t>
  </si>
  <si>
    <t>本贷款用于归还308202231072791合同项下借款人所欠债务</t>
  </si>
  <si>
    <t>侯建雄</t>
  </si>
  <si>
    <t>广西兴安县兴安镇城郊粉洞村委头源岭村0020号</t>
  </si>
  <si>
    <t>本贷款用于偿还308202230680653合同项下借款人所欠债务</t>
  </si>
  <si>
    <t>尧建秀</t>
  </si>
  <si>
    <t>广西兴安县兴安镇道关村委会高家村3号</t>
  </si>
  <si>
    <t>养鸭</t>
  </si>
  <si>
    <t>谢桂生</t>
  </si>
  <si>
    <t>广西兴安县兴安镇道冠村委会谢家村8号</t>
  </si>
  <si>
    <t>用于归还308202230704430合同项下借款人所欠债务</t>
  </si>
  <si>
    <t>王建兴</t>
  </si>
  <si>
    <t>广西兴安县兴安镇城郊石坑村委会烂泥冲村11号</t>
  </si>
  <si>
    <t>该贷款用于归还308202231011615合同项下借款人所欠债务</t>
  </si>
  <si>
    <t>唐玉团</t>
  </si>
  <si>
    <t>广西兴安县高尚镇灵龙村委会竹林崎村0027号</t>
  </si>
  <si>
    <t>侯正发</t>
  </si>
  <si>
    <t>广西兴安县兴安镇城郊董田村委会高村20号</t>
  </si>
  <si>
    <t>彭满仔</t>
  </si>
  <si>
    <t>广西兴安县兴安镇城郊石坑村委会石坑村162号</t>
  </si>
  <si>
    <t>李兴田</t>
  </si>
  <si>
    <t>广西兴安县界首镇宝峰村委会洞塘村</t>
  </si>
  <si>
    <t>2025-08-30</t>
  </si>
  <si>
    <t>猪的饲养</t>
  </si>
  <si>
    <t>刘溯位</t>
  </si>
  <si>
    <t>广西兴安县漠川乡福岭村委会凼地</t>
  </si>
  <si>
    <t>2025-08-09</t>
  </si>
  <si>
    <t>为偿还合同编号309102222779001项下所欠债务</t>
  </si>
  <si>
    <t>郑代群</t>
  </si>
  <si>
    <t>广西兴安县漠川乡显里村委会带脚村21号</t>
  </si>
  <si>
    <t>为偿还合同编号309102222763681项下所欠债务</t>
  </si>
  <si>
    <t>郑玉连</t>
  </si>
  <si>
    <t>广西兴安县漠川乡显里村委会带脚村18号</t>
  </si>
  <si>
    <t>2025-08-21</t>
  </si>
  <si>
    <t>用于偿还309102222970983合同项下所欠债务</t>
  </si>
  <si>
    <t>郑明海</t>
  </si>
  <si>
    <t>广西兴安县漠川乡显里村委会竹坪村0013号</t>
  </si>
  <si>
    <t>用于偿还合同编号309102222766102项下所欠债务</t>
  </si>
  <si>
    <t>唐双全</t>
  </si>
  <si>
    <t>广西兴安县崔家乡高泽村委会秦家自然村116号</t>
  </si>
  <si>
    <t>龚高群</t>
  </si>
  <si>
    <t>广西兴安县漠川乡财金村委会苦竹塘村</t>
  </si>
  <si>
    <t>2025-08-15</t>
  </si>
  <si>
    <t>用于偿还309102222900601合同项下所欠债务</t>
  </si>
  <si>
    <t>张春华</t>
  </si>
  <si>
    <t>广西兴安县崔家乡长冲村委寒婆岭村31号</t>
  </si>
  <si>
    <t>2027-08-30</t>
  </si>
  <si>
    <t>本贷款用于偿还309902223044807合同项下申请人所欠债务</t>
  </si>
  <si>
    <t>文永生</t>
  </si>
  <si>
    <t>广西兴安县崔家乡高泽村委会渡头村</t>
  </si>
  <si>
    <t>张治春</t>
  </si>
  <si>
    <t>广西兴安县严关镇仙桥村委会严关口村98号</t>
  </si>
  <si>
    <t>2025-07-28</t>
  </si>
  <si>
    <t>2027-07-27</t>
  </si>
  <si>
    <t>钟迎扶</t>
  </si>
  <si>
    <t>广西兴安县严关镇塘堡村委会梁木塘村0050号</t>
  </si>
  <si>
    <t>2025-08-04</t>
  </si>
  <si>
    <t>曹秋高</t>
  </si>
  <si>
    <t>广西兴安县严关镇清水村委会清水江村25号</t>
  </si>
  <si>
    <t>用于归还（原合同号310202223004479 ）合同项下借款人所欠债务</t>
  </si>
  <si>
    <t>梁明权</t>
  </si>
  <si>
    <t>广西兴安县严关镇塘堡村委会塘堡街村11号</t>
  </si>
  <si>
    <t>2025-08-22</t>
  </si>
  <si>
    <t>2027-08-21</t>
  </si>
  <si>
    <t>用于归还（原合同号310202223076881 ）合同项下借款人所欠债务</t>
  </si>
  <si>
    <t>张益豪</t>
  </si>
  <si>
    <t>广西兴安县严关镇塘堡村委梁木塘村38号</t>
  </si>
  <si>
    <t>庄作元</t>
  </si>
  <si>
    <t>广西兴安县溶江镇半圩村委庄家村21号</t>
  </si>
  <si>
    <t>本贷款用于偿还310502223132481合同项下借款人所欠债务</t>
  </si>
  <si>
    <t>曾庆荣</t>
  </si>
  <si>
    <t>广西兴安县界首镇兴田村委会乔麦冲村</t>
  </si>
  <si>
    <t>2025-03-28</t>
  </si>
  <si>
    <t>本贷款用于偿还308802220722087合同项下借款人所欠债务</t>
  </si>
  <si>
    <t>刘海荣</t>
  </si>
  <si>
    <t>广西兴安县严关镇杉树村委会马头山村64号</t>
  </si>
  <si>
    <t>2025-01-22</t>
  </si>
  <si>
    <t>2026-01-21</t>
  </si>
  <si>
    <t>用于归还310202220161042合同项下借款人所欠债务</t>
  </si>
  <si>
    <t>董春丽</t>
  </si>
  <si>
    <t>广西兴安县严关镇杉树村委会水南田村84号</t>
  </si>
  <si>
    <t>种植大豆、玉米</t>
  </si>
  <si>
    <t>李茂槐</t>
  </si>
  <si>
    <t>广西兴安县湘漓镇灵源村委会李家湾村015号</t>
  </si>
  <si>
    <t>2027-08-20</t>
  </si>
  <si>
    <t>蒋相林</t>
  </si>
  <si>
    <t>广西兴安县崔家乡崔家村委会下开洲村46号</t>
  </si>
  <si>
    <t>2025-08-28</t>
  </si>
  <si>
    <t>本贷款用于偿还309902240638243合同项下借款人所欠债务</t>
  </si>
  <si>
    <t>王富贵</t>
  </si>
  <si>
    <t>广西兴安县溶江镇茶源村委会留连塘村</t>
  </si>
  <si>
    <t>2025-05-09</t>
  </si>
  <si>
    <t>2027-05-09</t>
  </si>
  <si>
    <t>用于偿还310702230472782所欠债务</t>
  </si>
  <si>
    <t>陈荣平</t>
  </si>
  <si>
    <t>广西兴安县溶江镇富江村委会罗田村0023号</t>
  </si>
  <si>
    <t>2027-07-24</t>
  </si>
  <si>
    <t>刘桂云</t>
  </si>
  <si>
    <t>广西桂林市兴安县溶江镇新寨门村148号</t>
  </si>
  <si>
    <t>种植中草药</t>
  </si>
  <si>
    <t>彭梅芳</t>
  </si>
  <si>
    <t>广西兴安县湘漓镇源河村委会新村016号</t>
  </si>
  <si>
    <t>苏小明</t>
  </si>
  <si>
    <r>
      <rPr>
        <sz val="10"/>
        <rFont val="宋体"/>
        <charset val="0"/>
      </rPr>
      <t>广西兴安县华江瑶族乡锐炜华江街村</t>
    </r>
    <r>
      <rPr>
        <sz val="10"/>
        <rFont val="Arial"/>
        <charset val="0"/>
      </rPr>
      <t>0057</t>
    </r>
    <r>
      <rPr>
        <sz val="10"/>
        <rFont val="宋体"/>
        <charset val="0"/>
      </rPr>
      <t>号</t>
    </r>
  </si>
  <si>
    <t>邓德林</t>
  </si>
  <si>
    <r>
      <rPr>
        <sz val="10"/>
        <rFont val="宋体"/>
        <charset val="0"/>
      </rPr>
      <t>广西兴安县华江瑶族乡锐炜村委会江头村</t>
    </r>
    <r>
      <rPr>
        <sz val="10"/>
        <rFont val="Arial"/>
        <charset val="0"/>
      </rPr>
      <t>33</t>
    </r>
    <r>
      <rPr>
        <sz val="10"/>
        <rFont val="宋体"/>
        <charset val="0"/>
      </rPr>
      <t>号</t>
    </r>
  </si>
  <si>
    <t>兴安镇支行</t>
  </si>
  <si>
    <t>顾德龙</t>
  </si>
  <si>
    <t>广西兴安县兴安镇城郊福在村委会福慈坊村84号</t>
  </si>
  <si>
    <t>2025-12-15</t>
  </si>
  <si>
    <t>用于偿还308002231216216合同项下借款人所欠债务</t>
  </si>
  <si>
    <t>2027-12-22</t>
  </si>
  <si>
    <t>尹建富</t>
  </si>
  <si>
    <t>广西兴安县兴安镇城郊自治村委会凤凰山村009号</t>
  </si>
  <si>
    <t>文炳琼</t>
  </si>
  <si>
    <t>广西兴安县兴安镇城郊自治村委会瓦子铺村68号</t>
  </si>
  <si>
    <t>用于归还308102231159369合同项下借款人所欠债务</t>
  </si>
  <si>
    <t>本贷款用于偿还308102230983621合同项下申请人所欠债务</t>
  </si>
  <si>
    <t>杨新连</t>
  </si>
  <si>
    <t>广西兴安县兴安镇城郊自治村委会瓦子铺村031号</t>
  </si>
  <si>
    <t>唐勇军</t>
  </si>
  <si>
    <t>广西兴安县兴安镇城郊红卫村委会西山村008号</t>
  </si>
  <si>
    <t>2025-12-09</t>
  </si>
  <si>
    <t>谢玉青</t>
  </si>
  <si>
    <t>广西兴安县兴安镇城郊南源村委会谢家村009号</t>
  </si>
  <si>
    <t>本贷款用于偿还合同编号308102230347618项下债务</t>
  </si>
  <si>
    <t>杨兴安</t>
  </si>
  <si>
    <t>广西兴安县兴安镇塘市村委胡家洞村塘市13队</t>
  </si>
  <si>
    <t>2025-12-08</t>
  </si>
  <si>
    <t>尹垂春</t>
  </si>
  <si>
    <t>广西兴安县兴安镇城郊自治村委会下蜜塘村063号</t>
  </si>
  <si>
    <t>张安辉</t>
  </si>
  <si>
    <t>广西兴安县兴安镇城郊自治村委会花岗村038号</t>
  </si>
  <si>
    <t>用于偿还308102230816965合同项下借款人所欠债务</t>
  </si>
  <si>
    <t>谢贇</t>
  </si>
  <si>
    <t>广西兴安县兴安镇南源村委会谢家村8号</t>
  </si>
  <si>
    <t>本贷款用于偿还合同编号308102230319506项下借款人债务</t>
  </si>
  <si>
    <t>李荣姣</t>
  </si>
  <si>
    <t>广西兴安县兴安镇城郊红卫村委会西山村131号</t>
  </si>
  <si>
    <t>2025-12-10</t>
  </si>
  <si>
    <t>本贷款用于偿还合同编号308102231203271项下借款人债务</t>
  </si>
  <si>
    <t>文少华</t>
  </si>
  <si>
    <t>广西兴安县湘漓镇源河村委会下孚村</t>
  </si>
  <si>
    <t>2025-12-17</t>
  </si>
  <si>
    <t>本贷款用于偿还308402230350603合同项下申请人所欠债务</t>
  </si>
  <si>
    <t>李平</t>
  </si>
  <si>
    <t>广西兴安县湘漓镇江口村委会毛竹山村50号</t>
  </si>
  <si>
    <t>2025-12-19</t>
  </si>
  <si>
    <t>唐仁柏</t>
  </si>
  <si>
    <t>广西兴安县湘漓镇双河村委会伏背村6号</t>
  </si>
  <si>
    <t>向中华</t>
  </si>
  <si>
    <t>兴安县湘漓镇义和村委会东桂村270号</t>
  </si>
  <si>
    <t>2025-12-03</t>
  </si>
  <si>
    <t>开店铺</t>
  </si>
  <si>
    <t>艾继权</t>
  </si>
  <si>
    <t>广西桂林市兴安县湘漓镇义和村委会东桂村178号</t>
  </si>
  <si>
    <t>2025-12-05</t>
  </si>
  <si>
    <t>李长华</t>
  </si>
  <si>
    <t>广西兴安县湘漓镇阳安村委会阳安头村</t>
  </si>
  <si>
    <t>蒋树茂</t>
  </si>
  <si>
    <t>广西兴安县湘漓镇犁头村委会八架车村5号</t>
  </si>
  <si>
    <t>张志华</t>
  </si>
  <si>
    <t>广西兴安县湘漓镇双河村委会大鹏江村608号</t>
  </si>
  <si>
    <t>聂民云</t>
  </si>
  <si>
    <t>广西兴安县湘漓镇渔江村委会固村</t>
  </si>
  <si>
    <t>2025-12-11</t>
  </si>
  <si>
    <t>谭跃均</t>
  </si>
  <si>
    <t>兴安县湘漓镇双河村委会碑底村78号</t>
  </si>
  <si>
    <t>2025-12-12</t>
  </si>
  <si>
    <t>李秀英</t>
  </si>
  <si>
    <t>广西兴安县湘漓镇麦源村委会松树山042号</t>
  </si>
  <si>
    <t>2025-12-16</t>
  </si>
  <si>
    <t>周德辉</t>
  </si>
  <si>
    <t>广西兴安县界首镇合家村委会新隆村93号</t>
  </si>
  <si>
    <t>冯巧玲</t>
  </si>
  <si>
    <t>广西兴安县界首镇宝峰村委会洞塘村46号</t>
  </si>
  <si>
    <t>郭向明</t>
  </si>
  <si>
    <t>广西兴安县界首镇合家村委会毛家庄村32号</t>
  </si>
  <si>
    <t>李邦武</t>
  </si>
  <si>
    <t>广西兴安县界首镇宝丰村委会开山村39号</t>
  </si>
  <si>
    <t>2025-12-13</t>
  </si>
  <si>
    <t>罗永龙</t>
  </si>
  <si>
    <t>广西兴安县界首镇宝峰村委会金屋宅村0002号</t>
  </si>
  <si>
    <t>王度金</t>
  </si>
  <si>
    <t>广西兴安县界首镇合家村委会老高田村0023号</t>
  </si>
  <si>
    <t>2025-12-18</t>
  </si>
  <si>
    <t>唐德贵</t>
  </si>
  <si>
    <t>广西兴安县界首镇合家村委会茅屋拉村0072号</t>
  </si>
  <si>
    <t>2025-12-20</t>
  </si>
  <si>
    <t>广西兴安县界首镇宝峰村委会黄余冲村27号</t>
  </si>
  <si>
    <t>广西兴安县界首镇合家村委会土笔头村</t>
  </si>
  <si>
    <t>兴安县界首镇合家村委老高田村</t>
  </si>
  <si>
    <t>曾祥兵</t>
  </si>
  <si>
    <t>广西兴安县界首镇宝峰村委会鸭婆岩村</t>
  </si>
  <si>
    <t>万建军</t>
  </si>
  <si>
    <t>广西兴安县界首镇宝峰村委会豆腐岩村6号</t>
  </si>
  <si>
    <t>胡海涛</t>
  </si>
  <si>
    <t>广西兴安县界首镇兴田村委会半边岭村0010号</t>
  </si>
  <si>
    <t>2025-12-04</t>
  </si>
  <si>
    <t>蒋年生</t>
  </si>
  <si>
    <t>广西兴安县界首镇兴田村委宅福田村20组</t>
  </si>
  <si>
    <t>邓杰</t>
  </si>
  <si>
    <t>广西兴安县界首镇兴田漠川搬迁户村</t>
  </si>
  <si>
    <t>蒋湘</t>
  </si>
  <si>
    <t>广西兴安县界首镇五一铁埠塘</t>
  </si>
  <si>
    <t>易明玉</t>
  </si>
  <si>
    <t>广西兴安县界首镇兴田村委滩头村</t>
  </si>
  <si>
    <t>梁其明</t>
  </si>
  <si>
    <t>广西兴安县界首镇和平村委会白面山村0046号</t>
  </si>
  <si>
    <t>文玉玲</t>
  </si>
  <si>
    <t>广西兴安县界首镇界首村委会小宅村0192号</t>
  </si>
  <si>
    <t>王仟</t>
  </si>
  <si>
    <t>广西兴安县界首镇界首村委会上街村90号</t>
  </si>
  <si>
    <t>皮义广</t>
  </si>
  <si>
    <t>广西兴安县界首镇兴田村委会屯川村0043号</t>
  </si>
  <si>
    <t>胡纯锋</t>
  </si>
  <si>
    <t>广西兴安县界首镇兴田村委半边岭村0042号</t>
  </si>
  <si>
    <t>2025-12-01</t>
  </si>
  <si>
    <t>唐新明</t>
  </si>
  <si>
    <t>广西兴安县界首镇和平村委沙子岩村</t>
  </si>
  <si>
    <t>唐桂生</t>
  </si>
  <si>
    <t>广西兴安县界首镇和平村委会沙子岩村</t>
  </si>
  <si>
    <t>唐兴化</t>
  </si>
  <si>
    <t>广西兴安县界首镇和平村委会上岭坪村2号</t>
  </si>
  <si>
    <t>刘有地</t>
  </si>
  <si>
    <t>广西兴安县界首镇石门村委会老宅村147号</t>
  </si>
  <si>
    <t>唐平华</t>
  </si>
  <si>
    <t>广西兴安县界首镇百里村委会紫草园村</t>
  </si>
  <si>
    <t>本贷款用于偿还308902223566854合同项下申请人所欠债务</t>
  </si>
  <si>
    <t>刘龙生</t>
  </si>
  <si>
    <t>广西兴安县界首镇城东村委会老屋场村92号</t>
  </si>
  <si>
    <t>2025-12-06</t>
  </si>
  <si>
    <t>唐建华</t>
  </si>
  <si>
    <t>广西兴安县界首镇百里村委会紫草园村14号</t>
  </si>
  <si>
    <t>张东城</t>
  </si>
  <si>
    <t>广西兴安县界首镇百里紫草园村</t>
  </si>
  <si>
    <t>猕猴桃种植</t>
  </si>
  <si>
    <t>郑发英</t>
  </si>
  <si>
    <t>广西兴安县漠川乡显里村委会带脚村0030号</t>
  </si>
  <si>
    <t>郑翠玲</t>
  </si>
  <si>
    <t>广西兴安县漠川乡显里村委会带脚村8号</t>
  </si>
  <si>
    <t>郑万福</t>
  </si>
  <si>
    <t>广西兴安县漠川乡显里村委会带脚村0028号</t>
  </si>
  <si>
    <t>张征华</t>
  </si>
  <si>
    <t>广西兴安县漠川乡财金村委会大塘村5号</t>
  </si>
  <si>
    <t>用于归还合同编号项下309102230012597所欠债务</t>
  </si>
  <si>
    <t>罗会树</t>
  </si>
  <si>
    <t>广西兴安县漠川乡榜上村委苦竹园村</t>
  </si>
  <si>
    <t>赵永林</t>
  </si>
  <si>
    <t>广西兴安县漠川乡榜上村委会苦竹园下叉村0015号</t>
  </si>
  <si>
    <t>陈定益</t>
  </si>
  <si>
    <t>广西兴安县漠川乡榜上村委会江西营村</t>
  </si>
  <si>
    <t>陈梅生</t>
  </si>
  <si>
    <t>广西桂林市兴安县漠川乡长洲村委会杨回崎村30号</t>
  </si>
  <si>
    <t>王成国</t>
  </si>
  <si>
    <t>广西兴安县漠川乡桥头村委大李家岭村10号</t>
  </si>
  <si>
    <t>张征龙</t>
  </si>
  <si>
    <t>广西桂林市兴安县漠川乡长洲村委会马园村22-1号</t>
  </si>
  <si>
    <t>蒋盛荣</t>
  </si>
  <si>
    <t>广西兴安县漠川乡长洲村委会李园.漏岩村32号（莫家）</t>
  </si>
  <si>
    <t>2025-12-14</t>
  </si>
  <si>
    <t>莫绪军</t>
  </si>
  <si>
    <t>广西桂林市兴安县漠川长洲村委四十弓田村24号</t>
  </si>
  <si>
    <t>刘崇青</t>
  </si>
  <si>
    <t>广西桂林市兴安县漠川乡长洲村委会四十弓田村68号</t>
  </si>
  <si>
    <t>广西桂林市兴安县漠川乡桥头村委会桥头村148号</t>
  </si>
  <si>
    <t>王光军</t>
  </si>
  <si>
    <t>广西兴安县漠川乡庄子村委会大角丘村16号</t>
  </si>
  <si>
    <t>张昌忠</t>
  </si>
  <si>
    <t>广西兴安县漠川乡白面村委大岭婞村0006号</t>
  </si>
  <si>
    <t>李涵学</t>
  </si>
  <si>
    <t>广西兴安县漠川乡财金村委会麻子坪村</t>
  </si>
  <si>
    <t>种植草药</t>
  </si>
  <si>
    <t>兰永琼</t>
  </si>
  <si>
    <t>广西兴安县漠川乡庄子村委会陆村15号</t>
  </si>
  <si>
    <t>本贷款用于偿还309102230118615合同项下申请人所欠债务</t>
  </si>
  <si>
    <t>文荣贵</t>
  </si>
  <si>
    <t>广西兴安县漠川乡庄子村委会陆村0085号</t>
  </si>
  <si>
    <t>广西桂林市兴安县漠川乡长洲村委会长州村176号</t>
  </si>
  <si>
    <t>广西桂林市兴安县漠川乡桥头村委会桥头村51号</t>
  </si>
  <si>
    <t>莫绪芳</t>
  </si>
  <si>
    <t>广西桂林市兴安县漠川乡长洲村委会四十弓田村29号</t>
  </si>
  <si>
    <t>本贷款用于偿还309102230146981合同项下申请人所欠债务</t>
  </si>
  <si>
    <t>文珍玲</t>
  </si>
  <si>
    <t>广西兴安县漠川乡保合村委会冠山村38号</t>
  </si>
  <si>
    <t>石永凤</t>
  </si>
  <si>
    <t>广西兴安县漠川乡保合村委会冠山村8号</t>
  </si>
  <si>
    <t>伍玉荣</t>
  </si>
  <si>
    <t>广西兴安县漠川乡保合村委会冠山村116号</t>
  </si>
  <si>
    <t>文水云</t>
  </si>
  <si>
    <t>广西兴安县漠川乡保合村委会冠山村0011号</t>
  </si>
  <si>
    <t>凤江春</t>
  </si>
  <si>
    <t>广西兴安县漠川乡保合柘田</t>
  </si>
  <si>
    <t>蒋昌勇</t>
  </si>
  <si>
    <t>广西兴安县漠川乡保合村委会莫家园村26号</t>
  </si>
  <si>
    <t>2026-12-10</t>
  </si>
  <si>
    <t>本贷款用于偿还309102230184021合同项下申请人所欠债务</t>
  </si>
  <si>
    <t>刘艳琼</t>
  </si>
  <si>
    <t>广西兴安县漠川乡白面村委会甘冲村13号</t>
  </si>
  <si>
    <t>付安甲</t>
  </si>
  <si>
    <t>广西兴安县漠川乡白面村委会</t>
  </si>
  <si>
    <t>袁祖平</t>
  </si>
  <si>
    <t>广西兴安县漠川乡白面村委会袁家村0023号</t>
  </si>
  <si>
    <t>罗年有</t>
  </si>
  <si>
    <t>广西桂林市兴安县漠川乡保林村委会田边村12号</t>
  </si>
  <si>
    <t>赵凤有</t>
  </si>
  <si>
    <t>广西兴安漠川保林村委会老屋场村2号</t>
  </si>
  <si>
    <t>刘如景</t>
  </si>
  <si>
    <t>广西兴安县漠川乡保合村委柘田村91号</t>
  </si>
  <si>
    <t>文建连</t>
  </si>
  <si>
    <t>广西兴安县漠川乡保合村委会冠山村0125号</t>
  </si>
  <si>
    <t>本贷款用于偿还309102230150372合同项下申请人所欠债务</t>
  </si>
  <si>
    <t>秦子清</t>
  </si>
  <si>
    <t>广西兴安县白石乡鳌头村委会水源头村38号</t>
  </si>
  <si>
    <t>本贷款用于偿还309402250002037合同项下申请人所欠债务</t>
  </si>
  <si>
    <t>广西兴安县白石乡三友村委会下山背村</t>
  </si>
  <si>
    <t>秦运中</t>
  </si>
  <si>
    <t>广西兴安县白石乡白竹村委会浪上村10号</t>
  </si>
  <si>
    <t>谢巧春</t>
  </si>
  <si>
    <t>广西兴安县白石乡高圩村委会牛皮岭村22号</t>
  </si>
  <si>
    <t>唐军</t>
  </si>
  <si>
    <t>广西兴安县白石乡高圩村委会歇凉坪村0011号</t>
  </si>
  <si>
    <t>张雪梅</t>
  </si>
  <si>
    <t>广西兴安县白石乡高圩村委会高圩头村173号</t>
  </si>
  <si>
    <t>罗小宁</t>
  </si>
  <si>
    <t>广西兴安县白石乡高圩村委会磅石村12号</t>
  </si>
  <si>
    <t>广西桂林市兴安县白石乡塘口村委会白石村</t>
  </si>
  <si>
    <t>赵明亮</t>
  </si>
  <si>
    <t>广西兴安县白石乡高圩村委会牛皮岭村4号</t>
  </si>
  <si>
    <t>赵翠南</t>
  </si>
  <si>
    <t>广西兴安县白石乡高圩村委会牛皮岭村0007号</t>
  </si>
  <si>
    <t>秦孙群</t>
  </si>
  <si>
    <t>广西兴安县白石乡鳌头村委会水源头村47号</t>
  </si>
  <si>
    <t>王主发</t>
  </si>
  <si>
    <t>广西兴安县白石乡白竹村委会白鹤村</t>
  </si>
  <si>
    <t>唐运发</t>
  </si>
  <si>
    <t>广西兴安县白石乡白竹村委会白马山村9号</t>
  </si>
  <si>
    <t>龙玲</t>
  </si>
  <si>
    <t>广西兴安县白石乡鳌头村委会草尖坪村34号</t>
  </si>
  <si>
    <t>李春风</t>
  </si>
  <si>
    <t>广西兴安县白石乡白竹村委会下水冲村14号</t>
  </si>
  <si>
    <t>唐福妹</t>
  </si>
  <si>
    <t>广西兴安县白石乡鳌头村委会万子村47号</t>
  </si>
  <si>
    <t>文建林</t>
  </si>
  <si>
    <t>广西兴安县白石乡鳌头村委会水发源村35号</t>
  </si>
  <si>
    <t>代远明</t>
  </si>
  <si>
    <t>广西兴安县高尚镇凤凰村委会乌鸡村0004号</t>
  </si>
  <si>
    <t>肖运连</t>
  </si>
  <si>
    <t>广西兴安县高尚仁和村委会江源村3号</t>
  </si>
  <si>
    <t>蒋辉</t>
  </si>
  <si>
    <t>广西兴安县高尚镇堡里村委会毫溪田村7号</t>
  </si>
  <si>
    <t>唐明安</t>
  </si>
  <si>
    <t>广西兴安县高尚镇东源村委会宅岭村</t>
  </si>
  <si>
    <t>2026-12-09</t>
  </si>
  <si>
    <t>本贷款用于偿还309602230981921合同项下申请人所欠债务</t>
  </si>
  <si>
    <t>唐行合</t>
  </si>
  <si>
    <t>广西兴安县高尚镇济中村委会水南村055号</t>
  </si>
  <si>
    <t>蒋远秀</t>
  </si>
  <si>
    <t>广西兴安县高尚镇东源村委会丰全村38号</t>
  </si>
  <si>
    <t>黎荣芳</t>
  </si>
  <si>
    <t>广西兴安县高尚镇东源村委会西延冲村004号</t>
  </si>
  <si>
    <t>秦桂平</t>
  </si>
  <si>
    <t>广西兴安县高尚镇金山村委会鲁塘村23号</t>
  </si>
  <si>
    <t>本贷款用于偿还309602230251047合同项下申请人所欠债务</t>
  </si>
  <si>
    <t>李运华</t>
  </si>
  <si>
    <t>广西兴安县高尚镇高清村</t>
  </si>
  <si>
    <t>赵翠琼</t>
  </si>
  <si>
    <t>广西兴安县高尚镇凤凰村委会桃洞村39号</t>
  </si>
  <si>
    <t>刘龙发</t>
  </si>
  <si>
    <t>广西兴安县高尚镇高田村委留田村66号</t>
  </si>
  <si>
    <t>梁恒远</t>
  </si>
  <si>
    <t>广西兴安县高尚镇灵龙村委会南田村40号</t>
  </si>
  <si>
    <t>本贷款用于偿还309602230282490合同项下申请人所欠债务</t>
  </si>
  <si>
    <t>侯德长</t>
  </si>
  <si>
    <t>广西兴安县高尚镇灵龙村委会南田村0008号</t>
  </si>
  <si>
    <t>陈小忠</t>
  </si>
  <si>
    <t>广西兴安县高尚镇西河村委会洙泗洞村0008号</t>
  </si>
  <si>
    <t>蒋云</t>
  </si>
  <si>
    <t>广西兴安县高尚镇堡里村委会堡里村634号</t>
  </si>
  <si>
    <t>秦邦桂</t>
  </si>
  <si>
    <t>广西兴安县高尚镇尚义村委会文昌门村0006号</t>
  </si>
  <si>
    <t>赵都权</t>
  </si>
  <si>
    <t>广西兴安县高尚镇堡里村委会大花坪村27号</t>
  </si>
  <si>
    <t>2026-12-19</t>
  </si>
  <si>
    <t>肖运财</t>
  </si>
  <si>
    <t>广西兴安县高尚镇仁和村委会江源村26号</t>
  </si>
  <si>
    <t>黄利平</t>
  </si>
  <si>
    <t>广西兴安县崔家乡高泽村委会上吴家自然村13号</t>
  </si>
  <si>
    <t>2027-08-22</t>
  </si>
  <si>
    <t>本贷款用于偿还309902240359194合同项下申请人所欠债务</t>
  </si>
  <si>
    <t>邓满连</t>
  </si>
  <si>
    <t>广西兴安县崔家乡田心东流村13号</t>
  </si>
  <si>
    <t>广西兴安县崔家乡三义村委会神仙田自然村33号</t>
  </si>
  <si>
    <t>程雪妙</t>
  </si>
  <si>
    <t>广西兴安县崔家乡田心村委会东流村77号</t>
  </si>
  <si>
    <t>本贷款用于偿还309902230181973合同项下申请人所欠债务</t>
  </si>
  <si>
    <t>李杏梅</t>
  </si>
  <si>
    <t>广西兴安县严关镇清水村委会香草江村9号</t>
  </si>
  <si>
    <t>赵秀华</t>
  </si>
  <si>
    <t>广西兴安县严关镇清水村委会黄獭岭村</t>
  </si>
  <si>
    <t>本贷款用于偿还310202231163736合同项下借款人所欠债务</t>
  </si>
  <si>
    <t>王永吉</t>
  </si>
  <si>
    <t>广西兴安县严关镇同志村委会圳南村220号</t>
  </si>
  <si>
    <t>陈顺军</t>
  </si>
  <si>
    <t>广西兴安县严关镇清水村委会丹岭村22号</t>
  </si>
  <si>
    <t>赵唐成</t>
  </si>
  <si>
    <t>广西兴安县严关镇清水村委会大竹山村68号</t>
  </si>
  <si>
    <t>本贷款用于偿还310202230060034合同项下借款人所欠债务</t>
  </si>
  <si>
    <t>张小平</t>
  </si>
  <si>
    <t>广西兴安县严关镇塘堡村委会大族堂村055号</t>
  </si>
  <si>
    <t>曾纪伟</t>
  </si>
  <si>
    <t>广西兴安县严关镇杉树村委会江西坪村76号</t>
  </si>
  <si>
    <t>冯春新</t>
  </si>
  <si>
    <t>广西兴安县严关镇清水村委会盘龙村0006号</t>
  </si>
  <si>
    <t>种植竹木</t>
  </si>
  <si>
    <t>罗艳忠</t>
  </si>
  <si>
    <t>广西兴安县严关镇清水村委会清水江村</t>
  </si>
  <si>
    <t>本贷款用于偿还310202230141721合同项下借款人所欠债务</t>
  </si>
  <si>
    <t>沈艳梅</t>
  </si>
  <si>
    <t>广西兴安县严关镇杉树村委会龙坪村28号</t>
  </si>
  <si>
    <t>本贷款用于偿还310202240011678合同项下借款人所欠债务</t>
  </si>
  <si>
    <t>张育贵</t>
  </si>
  <si>
    <t>广西兴安县严关镇清水村委会浪江村059号</t>
  </si>
  <si>
    <t>张高军</t>
  </si>
  <si>
    <t>本贷款用于偿还310202230144303合同项下借款人所欠债务</t>
  </si>
  <si>
    <t>广西桂林兴安县严关镇塘堡村小枧江54号</t>
  </si>
  <si>
    <t>唐沛荣</t>
  </si>
  <si>
    <t>广西兴安县溶江镇车田村委会黄埔村3号</t>
  </si>
  <si>
    <t>熊运岗</t>
  </si>
  <si>
    <t>桂林市兴安县溶江镇千家村委会下百家村</t>
  </si>
  <si>
    <t>刘宏</t>
  </si>
  <si>
    <t>广西兴安县溶江镇千家村委会搬迁户新村23号</t>
  </si>
  <si>
    <t>广西兴安县溶江镇五甲村委会白岩寨村51号</t>
  </si>
  <si>
    <t>唐基盛</t>
  </si>
  <si>
    <t>广西兴安县溶江镇半圩村委会貌古塘村33号</t>
  </si>
  <si>
    <t>本贷款用于偿还本贷款用于偿还310502231209569合同项下借款人所欠债务</t>
  </si>
  <si>
    <t>用于归还310502230681625合同项下借款人所欠债务</t>
  </si>
  <si>
    <t>李谢</t>
  </si>
  <si>
    <t>广西兴安县溶江镇茶源村委会茶源头村88号</t>
  </si>
  <si>
    <t>2027-06-08</t>
  </si>
  <si>
    <t>本贷款用于偿还310702240501923合同项下申请人所欠债务</t>
  </si>
  <si>
    <t>文学良</t>
  </si>
  <si>
    <t>广西兴安县溶江镇茶源村委会枫木山村14号</t>
  </si>
  <si>
    <t>邓小华</t>
  </si>
  <si>
    <t>广西兴安县溶江镇茶源村委会小龙源村0035号</t>
  </si>
  <si>
    <t>肖正红</t>
  </si>
  <si>
    <t>广西兴安县溶江镇茶源村委会东车村129号</t>
  </si>
  <si>
    <t>唐元华</t>
  </si>
  <si>
    <t>广西桂林市兴安县溶江镇茶源村委会茨林江村</t>
  </si>
  <si>
    <t>黄思平</t>
  </si>
  <si>
    <t>广西兴安县溶江镇龙源村委会东田村169号</t>
  </si>
  <si>
    <t>谢忠明</t>
  </si>
  <si>
    <t>广西兴安县溶江镇茶源村委会小龙源村</t>
  </si>
  <si>
    <t>李万平</t>
  </si>
  <si>
    <t>广西兴安县溶江镇茶源村委会茶源头村22号</t>
  </si>
  <si>
    <t>阳波</t>
  </si>
  <si>
    <t>广西兴安县溶江镇富江村委会月塘寨村0082号</t>
  </si>
  <si>
    <t>2027-12-02</t>
  </si>
  <si>
    <t>韦海清</t>
  </si>
  <si>
    <t>广西兴安县溶江镇富江村委会李家寨村</t>
  </si>
  <si>
    <t>本贷款用于偿还310702231187858合同项下申请人所欠债务</t>
  </si>
  <si>
    <t>阳志付</t>
  </si>
  <si>
    <t>广西兴安县溶江镇富江村委会高寨村10号</t>
  </si>
  <si>
    <t>本贷款用于偿还310702230939356合同项下申请人所欠债务</t>
  </si>
  <si>
    <t>何建均</t>
  </si>
  <si>
    <t>广西兴安县溶江镇富江村委会金盆寨村0005号</t>
  </si>
  <si>
    <t>周玉兰</t>
  </si>
  <si>
    <t>广西兴安县溶江镇富江村委会顾家村15号</t>
  </si>
  <si>
    <t>本贷款用于偿还310702230076852合同项下申请人所欠债务</t>
  </si>
  <si>
    <t>张征杰</t>
  </si>
  <si>
    <t>广西兴安县溶江镇茶源村委茨林江</t>
  </si>
  <si>
    <t>本贷款用于偿还310702230082525合同项下申请人所欠债务</t>
  </si>
  <si>
    <t>洪德军</t>
  </si>
  <si>
    <t>广西兴安县溶江镇司门村委会台背村059号</t>
  </si>
  <si>
    <t>广西兴安县溶江镇司门材委会杨家庄村77号</t>
  </si>
  <si>
    <t>刘建</t>
  </si>
  <si>
    <t>广西兴安县溶江镇司门村委会茨塘村008号</t>
  </si>
  <si>
    <t>本贷款用于偿还310702230978969合同项下申请人所欠债务</t>
  </si>
  <si>
    <t>唐新连</t>
  </si>
  <si>
    <t>李芳群</t>
  </si>
  <si>
    <t>广西兴安县溶江镇茶源村委会茶源头村043号</t>
  </si>
  <si>
    <t>赵明</t>
  </si>
  <si>
    <t>广西兴安县溶江镇茶源村委会畔田村5号</t>
  </si>
  <si>
    <t>谢灵坤</t>
  </si>
  <si>
    <t>广西兴安县溶江镇茶源村委会小龙源村0036号</t>
  </si>
  <si>
    <t>谢元生</t>
  </si>
  <si>
    <t>本贷款用于偿还310702231192245合同项下申请人所欠债务</t>
  </si>
  <si>
    <t>王远德</t>
  </si>
  <si>
    <t>广西兴安县溶江镇富江村委会云上村0056号</t>
  </si>
  <si>
    <t>曾宪成</t>
  </si>
  <si>
    <t>广西兴安县溶江镇富江村委会李家洞村0063号</t>
  </si>
  <si>
    <t>陈明勇</t>
  </si>
  <si>
    <t>广西兴安县溶江镇富江村委会反背江村19号</t>
  </si>
  <si>
    <t>易洪升</t>
  </si>
  <si>
    <t>广西桂林市兴安县溶江镇一甲村委会一甲村2号</t>
  </si>
  <si>
    <t>侯余才</t>
  </si>
  <si>
    <t>广西兴安县溶江镇司门村委小坪村112号</t>
  </si>
  <si>
    <t>黄小弟</t>
  </si>
  <si>
    <t>广西兴安县溶江镇司门村委会盐沙坪村32号</t>
  </si>
  <si>
    <t>唐艳春</t>
  </si>
  <si>
    <t>广西兴安县溶江镇司门村委会茨塘村129号</t>
  </si>
  <si>
    <t>广西兴安县溶江镇司门村委会陆家报村0092号</t>
  </si>
  <si>
    <t>刘红梅</t>
  </si>
  <si>
    <t>广西兴安县溶江镇司门村委会陆家报村2号</t>
  </si>
  <si>
    <t>李秦涛</t>
  </si>
  <si>
    <t>广西兴安县溶江镇茶源村委会畔田村58号</t>
  </si>
  <si>
    <t>本贷款用于偿还310702231180402合同项下申请人所欠债务</t>
  </si>
  <si>
    <t>李全辉</t>
  </si>
  <si>
    <t>广西兴安县溶江镇茶源村委会畔田村026号</t>
  </si>
  <si>
    <t>本贷款用于偿还310702230921933合同项下申请人所欠债务</t>
  </si>
  <si>
    <t>谢恩云</t>
  </si>
  <si>
    <t>广西兴安县溶江镇茶源村委茶源头061号</t>
  </si>
  <si>
    <t>本贷款用于偿还310702231204953合同项下申请人所欠债务</t>
  </si>
  <si>
    <t>黄郁城</t>
  </si>
  <si>
    <t>广西兴安县华江瑶族乡锐炜村委会华江街村54号</t>
  </si>
  <si>
    <t>本贷款用于归还310902230589703合同项下借款人所欠债务</t>
  </si>
  <si>
    <t>李文秀</t>
  </si>
  <si>
    <t>广西兴安县华江瑶族乡高寨村委会青殿村0005号</t>
  </si>
  <si>
    <t>本贷款用于偿还310902223586926合同项下申请人所欠债务</t>
  </si>
  <si>
    <t>蒋锡桂</t>
  </si>
  <si>
    <t>广西兴安县华江瑶族乡高寨村委会塘坊边村35号</t>
  </si>
  <si>
    <t>本贷款用于偿还310902230170441合同项下申请人所欠债务</t>
  </si>
  <si>
    <t>张毅</t>
  </si>
  <si>
    <t>广西兴安县华江瑶族乡锐炜村委会电木岭村18号</t>
  </si>
  <si>
    <t>冯华平</t>
  </si>
  <si>
    <t>广西兴安县华江乡千祥村委军田头村13号</t>
  </si>
  <si>
    <t>本贷款用于偿还310902230792904合同项下借款人所欠债务</t>
  </si>
  <si>
    <t>陈宇合</t>
  </si>
  <si>
    <t>广西兴安县华江瑶族乡同仁村委会兴隆坡村0014号</t>
  </si>
  <si>
    <t>贺林森</t>
  </si>
  <si>
    <t>广西兴安县华江瑶族乡同仁村塘坊边自然村0007号</t>
  </si>
  <si>
    <t>本贷款用于归还310902230853598合同项下借款人所欠债务</t>
  </si>
  <si>
    <t>本贷款用于偿还310902231226654合同项下申请人所欠债务</t>
  </si>
  <si>
    <t>唐小建</t>
  </si>
  <si>
    <t>广西兴安县华江瑶族乡升坪村委会湾岭村0039号</t>
  </si>
  <si>
    <t>赵兴兰</t>
  </si>
  <si>
    <t>广西桂林市兴安县华江瑶族乡同仁村委会龙冲村38号</t>
  </si>
  <si>
    <t>赵秀恩</t>
  </si>
  <si>
    <t>广西兴安县华江瑶族乡杨雀村委会盘路底村28号</t>
  </si>
  <si>
    <t>张征忠</t>
  </si>
  <si>
    <t>广西兴安县华江瑶族乡同仁村委会候山岭村0017号</t>
  </si>
  <si>
    <t>邓承文</t>
  </si>
  <si>
    <t>广西兴安县华江瑶族乡同仁村委会塘坊边村2号</t>
  </si>
  <si>
    <t>梁丽艳</t>
  </si>
  <si>
    <t>广西兴安县华江瑶族乡杨雀村委会岭头村30号</t>
  </si>
  <si>
    <t>梁绪龙</t>
  </si>
  <si>
    <t>广西兴安县华江瑶族乡杨雀村委会岭头村0007号</t>
  </si>
  <si>
    <t>赵兴桂</t>
  </si>
  <si>
    <t>广西兴安县华江瑶族乡同仁界脚湾村23号</t>
  </si>
  <si>
    <t>本贷款用于偿还310902230099381合同项下申请人所欠债务</t>
  </si>
  <si>
    <t>石冯伟</t>
  </si>
  <si>
    <t>广西兴安县溶江镇中洞村委会中洞村18号</t>
  </si>
  <si>
    <t>种植百香果</t>
  </si>
  <si>
    <t>刘星松</t>
  </si>
  <si>
    <t>广西兴安县溶江镇永安村委会罗江村65号</t>
  </si>
  <si>
    <t>李能科</t>
  </si>
  <si>
    <t>广西兴安县溶江镇中洞村委会长日岭村0045号</t>
  </si>
  <si>
    <t>罗汉果种植</t>
  </si>
  <si>
    <t>杨永华</t>
  </si>
  <si>
    <t>广西兴安县溶江镇坪寨村委会田头口村29号</t>
  </si>
  <si>
    <t>李书章</t>
  </si>
  <si>
    <t>广西兴安县溶江镇塔边村委会正江岭村11号</t>
  </si>
  <si>
    <t>张玉贵</t>
  </si>
  <si>
    <t>广西兴安县溶江镇坪寨村委会松江岭村19号</t>
  </si>
  <si>
    <t>本贷款用于偿还311102230838767合同项下申请人所欠债务</t>
  </si>
  <si>
    <t>李登贵</t>
  </si>
  <si>
    <t>广西兴安县溶江镇坪寨村委会田头口村0004号</t>
  </si>
  <si>
    <t>竹山种植</t>
  </si>
  <si>
    <t>广西兴安县华江瑶族乡千祥村委会车田村0013号</t>
  </si>
  <si>
    <t>用途为本贷款用于偿还310902230071006 合同项下借款人所欠债务</t>
  </si>
  <si>
    <t>陈超</t>
  </si>
  <si>
    <t>广西兴安县华江瑶族乡升坪村委会黄腊岑村51号</t>
  </si>
  <si>
    <t>唐全伍</t>
  </si>
  <si>
    <t>广西兴安县华江瑶族乡升坪村委会新街村27号</t>
  </si>
  <si>
    <t>用于偿还310902223525369 合同项下借款人所欠债务</t>
  </si>
  <si>
    <t>2026-12-29</t>
  </si>
  <si>
    <t>本贷款用于归还311102240374923合同项下借款人所欠债务</t>
  </si>
  <si>
    <t>用途为本贷款用于偿还310902230366833 合同项下借款人所欠债务</t>
  </si>
  <si>
    <t>用途为本贷款用于偿还310902230340511 合同项下借款人所欠债务</t>
  </si>
  <si>
    <t>蒋桂林</t>
  </si>
  <si>
    <t>广西兴安县华江瑶族乡升坪村委会黄腊岑村0034号</t>
  </si>
  <si>
    <t>本贷款用于偿还310902222861484合同项下申请人所欠债务</t>
  </si>
  <si>
    <t>侯斌</t>
  </si>
  <si>
    <t>广西兴安县兴安镇城郊董田村委会董田村0188号</t>
  </si>
  <si>
    <t>本贷款用于偿还308202230437884合同项下借款人所欠债务</t>
  </si>
  <si>
    <t>王祖辉</t>
  </si>
  <si>
    <t>广西兴安县兴安镇城郊董田村委会畔田村22号</t>
  </si>
  <si>
    <t>侯能向</t>
  </si>
  <si>
    <t>广西兴安县兴安镇城郊董田村委会陆冲村002号</t>
  </si>
  <si>
    <t>王祖余</t>
  </si>
  <si>
    <t>广西兴安县兴安镇城郊董田村委会岩门前村087号</t>
  </si>
  <si>
    <t>侯小波</t>
  </si>
  <si>
    <t>广西兴安县兴安镇城郊董田村委会新腊树山村027号</t>
  </si>
  <si>
    <t>本贷款用于偿还308202231191810合同项下借款人所欠债务</t>
  </si>
  <si>
    <t>孙良安</t>
  </si>
  <si>
    <t>广西兴安县兴安镇道关村委道关村</t>
  </si>
  <si>
    <t>侯国生</t>
  </si>
  <si>
    <t>广西兴安县兴安镇城郊粉洞村委会粉洞村0015号</t>
  </si>
  <si>
    <t>用于归还308202231157639合同项下借款人所欠债务</t>
  </si>
  <si>
    <t>王金连</t>
  </si>
  <si>
    <t>广西兴安县兴安镇城郊董田村委会山岩口村013号</t>
  </si>
  <si>
    <t>本贷款用于偿还308202240266372合同项下借款人所欠债务</t>
  </si>
  <si>
    <t>陆建平</t>
  </si>
  <si>
    <t>广西兴安县兴安镇城郊三桂村委会东村51号</t>
  </si>
  <si>
    <t>本贷款用于偿还308202230168369合同项下借款人所欠债务</t>
  </si>
  <si>
    <t>广西兴安县兴安镇道关村委高家村</t>
  </si>
  <si>
    <t>用于归还308202230386062合同项下借款人所欠债务</t>
  </si>
  <si>
    <t>唐小妹</t>
  </si>
  <si>
    <t>广西兴安县兴安镇城郊石坑村委会上西岭村13号</t>
  </si>
  <si>
    <t>杨明发</t>
  </si>
  <si>
    <t>广西兴安县兴安镇源江长丘坪</t>
  </si>
  <si>
    <t>本贷款用于偿还308202230373603合同项下申请人所欠债务</t>
  </si>
  <si>
    <t>广西兴安县兴安镇城郊石坑村委会三扒塘村0022号</t>
  </si>
  <si>
    <t>种苦瓜</t>
  </si>
  <si>
    <t>用于归还308202240280698合同项下借款人所欠债务</t>
  </si>
  <si>
    <t>广西兴安县兴安镇石坑村青口村</t>
  </si>
  <si>
    <t>广西兴安县兴安镇粉洞村委会粉洞村63号</t>
  </si>
  <si>
    <t>侯德波</t>
  </si>
  <si>
    <t>广西兴安县兴安镇城郊粉洞村委对门村</t>
  </si>
  <si>
    <t>2026-01-15</t>
  </si>
  <si>
    <t>种茶籽</t>
  </si>
  <si>
    <t>胡小勇</t>
  </si>
  <si>
    <t>广西兴安县界首镇兴田村委半边岭村0058号</t>
  </si>
  <si>
    <t>2026-01-06</t>
  </si>
  <si>
    <t>2027-10-06</t>
  </si>
  <si>
    <t>罗发祥</t>
  </si>
  <si>
    <t>广西兴安县华江瑶族乡锐炜村委会华江街村59号</t>
  </si>
  <si>
    <t>2026-02-05</t>
  </si>
  <si>
    <t>2027-05-05</t>
  </si>
  <si>
    <t>秦凯丽</t>
  </si>
  <si>
    <t>广西兴安县高尚镇东河村委大湾村24号</t>
  </si>
  <si>
    <t>2026-01-08</t>
  </si>
  <si>
    <t>2027-10-07</t>
  </si>
  <si>
    <t>唐兴东</t>
  </si>
  <si>
    <t>广西兴安县高尚镇尚义村委会谭美田村172号</t>
  </si>
  <si>
    <t>2026-01-07</t>
  </si>
  <si>
    <t>李军</t>
  </si>
  <si>
    <t>广西兴安县白石乡门家村委车田村</t>
  </si>
  <si>
    <t>2026-01-09</t>
  </si>
  <si>
    <t>2026-02-08</t>
  </si>
  <si>
    <t>蒋连年</t>
  </si>
  <si>
    <t>广西兴安县界首镇大洞村委会马路桥村122号</t>
  </si>
  <si>
    <t>文强</t>
  </si>
  <si>
    <t>广西兴安县湘漓镇源河下甫村</t>
  </si>
  <si>
    <t>2026-01-05</t>
  </si>
  <si>
    <t>2026-01-30</t>
  </si>
  <si>
    <t>胡天维</t>
  </si>
  <si>
    <t>广西兴安县界首镇</t>
  </si>
  <si>
    <t>唐兴华</t>
  </si>
  <si>
    <t>广西兴安县崔家乡粉山村委会上枫木山自然村0011号</t>
  </si>
  <si>
    <t>2026-01-14</t>
  </si>
  <si>
    <t>唐宁安</t>
  </si>
  <si>
    <t>广西兴安县高尚镇灵龙村委会深江村11号</t>
  </si>
  <si>
    <t>2027-10-05</t>
  </si>
  <si>
    <t>魏福成</t>
  </si>
  <si>
    <t>广西兴安县兴安镇城郊道关村委会魏家村42号</t>
  </si>
  <si>
    <t>2026-01-23</t>
  </si>
  <si>
    <t>李星秀</t>
  </si>
  <si>
    <t>广西兴安县溶江镇茶源村委会枫木山村019号</t>
  </si>
  <si>
    <t>2027-02-05</t>
  </si>
  <si>
    <t>刘其明</t>
  </si>
  <si>
    <t>广西兴安县漠川乡显里村委会界背田村0023号</t>
  </si>
  <si>
    <t>苏列巧</t>
  </si>
  <si>
    <t>广西兴安县漠川乡白面村委会甘冲村10号</t>
  </si>
  <si>
    <t>2026-02-13</t>
  </si>
  <si>
    <t>蒋海军</t>
  </si>
  <si>
    <t>广西兴安县高尚镇凤凰村委会大北村0008号</t>
  </si>
  <si>
    <t>2026-01-26</t>
  </si>
  <si>
    <t>2026-01-31</t>
  </si>
  <si>
    <t>余继发</t>
  </si>
  <si>
    <t>广西兴安县白石乡门家村委会车田村0014号</t>
  </si>
  <si>
    <t>莫普林</t>
  </si>
  <si>
    <t>兴安县漠川乡显里村委会界背田村0041号</t>
  </si>
  <si>
    <t>2026-01-04</t>
  </si>
  <si>
    <t>2027-10-03</t>
  </si>
  <si>
    <t>赵正树</t>
  </si>
  <si>
    <t>广西兴安县高尚镇凤凰村委会石板桥村8号</t>
  </si>
  <si>
    <t>陈翠林</t>
  </si>
  <si>
    <t>广西兴安县漠川乡长洲村委会四十弓田村60号</t>
  </si>
  <si>
    <t>2025-08-11</t>
  </si>
  <si>
    <t>陈美媛</t>
  </si>
  <si>
    <t>广西兴安县漠川乡桥头村委会司马园村165号</t>
  </si>
  <si>
    <t>本贷款用于偿还309102222962803合同项下借款人所欠债务</t>
  </si>
  <si>
    <t>用于归还309102222065948合同项下借款人所欠债务</t>
  </si>
  <si>
    <t>蒋小明</t>
  </si>
  <si>
    <t>广西兴安县漠川乡长洲村委会李园漏岩村0005号</t>
  </si>
  <si>
    <t>本贷款用于偿还309102222763981合同项下借款人所欠债务</t>
  </si>
  <si>
    <t>陈双林</t>
  </si>
  <si>
    <t>广西兴安县漠川乡长洲村委会杨回崎村104号</t>
  </si>
  <si>
    <t>本贷款用于偿还309102223004256 合同项下借款人所欠债务</t>
  </si>
  <si>
    <t>刘顺生</t>
  </si>
  <si>
    <t>广西兴安县漠川乡桥头村委会蒋家堰村0015号</t>
  </si>
  <si>
    <t>2026-11-13</t>
  </si>
  <si>
    <t>用于偿还309102240899095所欠债务</t>
  </si>
  <si>
    <t>赵存斌</t>
  </si>
  <si>
    <t>广西兴安县华江瑶族乡千祥村委会千家寺村0047号</t>
  </si>
  <si>
    <t>本贷款用于偿还310902223441909合同项下借款人所欠债务</t>
  </si>
  <si>
    <t>范丽玲</t>
  </si>
  <si>
    <t>广西兴安县华江瑶族乡水埠村委会桐岭口村10号</t>
  </si>
  <si>
    <t>本贷款用于偿还310902230433457合同项下借款人所欠债务</t>
  </si>
  <si>
    <t>周祖校</t>
  </si>
  <si>
    <t>广西兴安县华江瑶族乡洞上村委会坪水江村0005号</t>
  </si>
  <si>
    <t>唐义和</t>
  </si>
  <si>
    <t>广西兴安县华江瑶族乡千祥村委会黄隘村33号</t>
  </si>
  <si>
    <t>本贷款用于偿还310902231127171合同项下借款人所欠债务</t>
  </si>
  <si>
    <t>赵付祥</t>
  </si>
  <si>
    <t>广西兴安县华江瑶族乡小河村委会道风田村0006号</t>
  </si>
  <si>
    <t>本贷款用于偿还310902223390309合同项下借款人所欠债务</t>
  </si>
  <si>
    <t>张盛海</t>
  </si>
  <si>
    <t>广西兴安县华江瑶族乡升坪村委会天子村6号</t>
  </si>
  <si>
    <t>本贷款用于归还310902223090376合同项下借款人所欠债务</t>
  </si>
  <si>
    <t>赵兴荣</t>
  </si>
  <si>
    <t>广西兴安县华江瑶族乡升坪村委会黄腊岑村0003号</t>
  </si>
  <si>
    <t>本贷款用于归还310902223097917合同项下借款人所欠债务</t>
  </si>
  <si>
    <t>罗国胜</t>
  </si>
  <si>
    <t>广西兴安县华江瑶族乡升坪村委会湾岭村0045号</t>
  </si>
  <si>
    <t>本贷款用于归还310902223108002合同项下借款人所欠债务</t>
  </si>
  <si>
    <t>蒋信兵</t>
  </si>
  <si>
    <t>广西兴安县华江瑶族乡升坪村委会河埠村46号</t>
  </si>
  <si>
    <t>本贷款用于归还310902223108528 合同项下借款人所欠债务</t>
  </si>
  <si>
    <t>李波</t>
  </si>
  <si>
    <t>广西兴安县华江乡升坪村委会老街村</t>
  </si>
  <si>
    <t>用于偿还310902223231122 合同项下借款人所欠债务</t>
  </si>
  <si>
    <t>刘军</t>
  </si>
  <si>
    <t>广西兴安县华江瑶族乡升坪村委会湾岭村0037号</t>
  </si>
  <si>
    <t>用于偿还310902223189104 合同项下借款人所欠债务</t>
  </si>
  <si>
    <t>庄作凡</t>
  </si>
  <si>
    <t>广西兴安县华江瑶族乡升坪村委会深渡村0008号</t>
  </si>
  <si>
    <t>用于偿还310902223233963 合同项下借款人所欠债务</t>
  </si>
  <si>
    <t>樊柳云</t>
  </si>
  <si>
    <t>广西兴安县华江乡升坪村委湾岭村0031号</t>
  </si>
  <si>
    <t>本贷款用于偿还310902223270428合同项下借款人所欠债务</t>
  </si>
  <si>
    <t>梁祥平</t>
  </si>
  <si>
    <t>广西兴安县华江瑶族乡升坪村委会黄腊岑村0026号</t>
  </si>
  <si>
    <t>用于偿还310902230421973 合同项下借款人所欠债务</t>
  </si>
  <si>
    <t>蒋忠英</t>
  </si>
  <si>
    <t>广西兴安县溶江镇坪寨村委会坪寨村0036号</t>
  </si>
  <si>
    <t>本贷款用于归还311102230723073合同项下借款人所欠债务</t>
  </si>
  <si>
    <t>石铭国</t>
  </si>
  <si>
    <t>广西兴安县溶江镇坪寨村委会松江口村9号</t>
  </si>
  <si>
    <t>李勇军</t>
  </si>
  <si>
    <t>广西兴安县华江瑶族乡升坪村委会田林口村0001号</t>
  </si>
  <si>
    <t>用于偿还310902223362987 合同项下借款人所欠债务</t>
  </si>
  <si>
    <t>赵付兵</t>
  </si>
  <si>
    <t>广西兴安县华江瑶族乡升坪村委会黄腊岭自然村15号</t>
  </si>
  <si>
    <t>2025-08-19</t>
  </si>
  <si>
    <t>苏爱荣</t>
  </si>
  <si>
    <t>广西兴安县溶江镇坪寨村委会坪寨村0002号</t>
  </si>
  <si>
    <t>本贷款用于偿还311102230934582合同项下申请人所欠债务</t>
  </si>
  <si>
    <t>苏杨友</t>
  </si>
  <si>
    <t>广西兴安县溶江镇坪寨村委会松江口村0030号</t>
  </si>
  <si>
    <t>邓勇</t>
  </si>
  <si>
    <t>广西兴安县华江瑶族乡升坪村委湾岭村33号</t>
  </si>
  <si>
    <t>用于偿还310902223172021合同项下借款人所欠债务</t>
  </si>
  <si>
    <t>唐昌云</t>
  </si>
  <si>
    <t>广西兴安县华江瑶族乡升坪村委会菜木塘村0002号</t>
  </si>
  <si>
    <t>用于偿还310902222929221 合同项下借款人所欠债务</t>
  </si>
  <si>
    <t>宋冬萍</t>
  </si>
  <si>
    <t>广西兴安县华江乡升坪村委茨林口村13号</t>
  </si>
  <si>
    <t>本贷款用于偿还310902223288209 合同项下借款人所欠债务</t>
  </si>
  <si>
    <t>周正斌</t>
  </si>
  <si>
    <t>广西兴安县溶江镇坪寨村委会坪寨村32号</t>
  </si>
  <si>
    <t>周建均</t>
  </si>
  <si>
    <t>广西兴安县界首镇宝峰村周家村29号</t>
  </si>
  <si>
    <t>陆增富</t>
  </si>
  <si>
    <t>广西兴安县严关镇塘堡村委六甲弯村0009号</t>
  </si>
  <si>
    <t>文新合</t>
  </si>
  <si>
    <t>广西兴安县界首镇合家村委会胡家拉村8队045号</t>
  </si>
  <si>
    <t>周凤明</t>
  </si>
  <si>
    <t>广西兴安县界首镇宝峰村委会开山村</t>
  </si>
  <si>
    <t>黄梦林</t>
  </si>
  <si>
    <t>广西兴安县界首镇宝峰金屋宅村</t>
  </si>
  <si>
    <t>黎学勇</t>
  </si>
  <si>
    <t>广西兴安县高尚镇东源村委会付村80号</t>
  </si>
  <si>
    <t>鲁艳梅</t>
  </si>
  <si>
    <t>广西兴安县高尚镇高田村委会鲁家村47号</t>
  </si>
  <si>
    <t>杨小荣</t>
  </si>
  <si>
    <t>广西兴安县高尚镇济中村委会高丰头村45号</t>
  </si>
  <si>
    <t>王大春</t>
  </si>
  <si>
    <t>广西兴安县高尚镇直义村委会竹腊头村118号</t>
  </si>
  <si>
    <t>张昌军</t>
  </si>
  <si>
    <t>广西兴安县漠川乡庄子村委会铁山坪村0005号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</si>
</sst>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3" formatCode="_ * #,##0.00_ ;_ * \-#,##0.00_ ;_ * &quot;-&quot;??_ ;_ @_ "/>
    <numFmt numFmtId="176" formatCode="0.00_ ;[Red]\-0.00\ "/>
    <numFmt numFmtId="42" formatCode="_ &quot;￥&quot;* #,##0_ ;_ &quot;￥&quot;* \-#,##0_ ;_ &quot;￥&quot;* &quot;-&quot;_ ;_ @_ "/>
    <numFmt numFmtId="177" formatCode="0.0000_);[Red]\(0.0000\)"/>
    <numFmt numFmtId="44" formatCode="_ &quot;￥&quot;* #,##0.00_ ;_ &quot;￥&quot;* \-#,##0.00_ ;_ &quot;￥&quot;* &quot;-&quot;??_ ;_ @_ "/>
    <numFmt numFmtId="178" formatCode="yyyy/mm/dd\ "/>
    <numFmt numFmtId="179" formatCode="0.00_ "/>
    <numFmt numFmtId="180" formatCode="0_);[Red]\(0\)"/>
    <numFmt numFmtId="181" formatCode="yyyy/m/d;@"/>
    <numFmt numFmtId="182" formatCode="0.00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0"/>
      <name val="Arial"/>
      <charset val="0"/>
    </font>
    <font>
      <sz val="11"/>
      <name val="Arial"/>
      <charset val="0"/>
    </font>
    <font>
      <sz val="10"/>
      <name val="宋体"/>
      <charset val="0"/>
    </font>
    <font>
      <sz val="11"/>
      <name val="宋体"/>
      <charset val="0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4506668294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0" fillId="2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15" borderId="10" applyNumberFormat="0" applyAlignment="0" applyProtection="0">
      <alignment vertical="center"/>
    </xf>
    <xf numFmtId="0" fontId="29" fillId="15" borderId="7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9" fillId="0" borderId="0"/>
    <xf numFmtId="0" fontId="0" fillId="0" borderId="0">
      <alignment vertical="center"/>
    </xf>
  </cellStyleXfs>
  <cellXfs count="43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shrinkToFit="1"/>
    </xf>
    <xf numFmtId="0" fontId="3" fillId="0" borderId="0" xfId="0" applyFont="1" applyFill="1" applyAlignment="1">
      <alignment horizontal="center" shrinkToFit="1"/>
    </xf>
    <xf numFmtId="0" fontId="1" fillId="0" borderId="0" xfId="0" applyFont="1" applyFill="1"/>
    <xf numFmtId="0" fontId="4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shrinkToFit="1"/>
    </xf>
    <xf numFmtId="49" fontId="1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 shrinkToFit="1"/>
    </xf>
    <xf numFmtId="17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shrinkToFit="1"/>
    </xf>
    <xf numFmtId="178" fontId="1" fillId="0" borderId="0" xfId="0" applyNumberFormat="1" applyFont="1" applyFill="1" applyAlignment="1">
      <alignment horizontal="center" shrinkToFit="1"/>
    </xf>
    <xf numFmtId="179" fontId="1" fillId="0" borderId="0" xfId="0" applyNumberFormat="1" applyFont="1" applyFill="1" applyAlignment="1">
      <alignment horizontal="center"/>
    </xf>
    <xf numFmtId="0" fontId="0" fillId="0" borderId="0" xfId="0" applyFill="1"/>
    <xf numFmtId="0" fontId="6" fillId="0" borderId="0" xfId="13" applyNumberFormat="1" applyFont="1" applyFill="1" applyAlignment="1">
      <alignment horizontal="center" vertical="center"/>
    </xf>
    <xf numFmtId="180" fontId="7" fillId="0" borderId="1" xfId="53" applyNumberFormat="1" applyFont="1" applyFill="1" applyBorder="1" applyAlignment="1">
      <alignment horizontal="center" vertical="center" shrinkToFit="1"/>
    </xf>
    <xf numFmtId="49" fontId="7" fillId="0" borderId="1" xfId="53" applyNumberFormat="1" applyFont="1" applyFill="1" applyBorder="1" applyAlignment="1">
      <alignment horizontal="center" vertical="center" shrinkToFit="1"/>
    </xf>
    <xf numFmtId="49" fontId="7" fillId="0" borderId="1" xfId="53" applyNumberFormat="1" applyFont="1" applyFill="1" applyBorder="1" applyAlignment="1">
      <alignment horizontal="center" vertical="center" wrapText="1" shrinkToFit="1"/>
    </xf>
    <xf numFmtId="0" fontId="7" fillId="0" borderId="1" xfId="13" applyNumberFormat="1" applyFont="1" applyFill="1" applyBorder="1" applyAlignment="1">
      <alignment horizontal="center" vertical="center" wrapText="1"/>
    </xf>
    <xf numFmtId="180" fontId="8" fillId="0" borderId="1" xfId="53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179" fontId="7" fillId="0" borderId="1" xfId="53" applyNumberFormat="1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shrinkToFit="1"/>
    </xf>
    <xf numFmtId="14" fontId="9" fillId="0" borderId="1" xfId="0" applyNumberFormat="1" applyFont="1" applyFill="1" applyBorder="1" applyAlignment="1">
      <alignment horizontal="center" vertical="center"/>
    </xf>
    <xf numFmtId="0" fontId="8" fillId="0" borderId="1" xfId="13" applyNumberFormat="1" applyFont="1" applyFill="1" applyBorder="1" applyAlignment="1">
      <alignment horizontal="center" vertical="center" shrinkToFit="1"/>
    </xf>
    <xf numFmtId="177" fontId="8" fillId="0" borderId="1" xfId="0" applyNumberFormat="1" applyFont="1" applyFill="1" applyBorder="1" applyAlignment="1">
      <alignment horizontal="center" shrinkToFit="1"/>
    </xf>
    <xf numFmtId="179" fontId="8" fillId="0" borderId="1" xfId="53" applyNumberFormat="1" applyFont="1" applyFill="1" applyBorder="1" applyAlignment="1">
      <alignment horizontal="center" vertical="center" shrinkToFit="1"/>
    </xf>
    <xf numFmtId="181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82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vertical="center"/>
    </xf>
    <xf numFmtId="14" fontId="0" fillId="0" borderId="0" xfId="0" applyNumberFormat="1" applyFont="1" applyFill="1" applyBorder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常规 6 2 2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  <cellStyle name="常规 4 2" xfId="56"/>
    <cellStyle name="常规 5" xfId="57"/>
    <cellStyle name="Normal" xfId="58"/>
  </cellStyles>
  <tableStyles count="0" defaultTableStyle="TableStyleMedium2" defaultPivotStyle="PivotStyleLight16"/>
  <colors>
    <mruColors>
      <color rgb="00FDE9D9"/>
      <color rgb="00000000"/>
      <color rgb="00FFC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857"/>
  <sheetViews>
    <sheetView tabSelected="1" workbookViewId="0">
      <pane ySplit="2" topLeftCell="A365" activePane="bottomLeft" state="frozen"/>
      <selection/>
      <selection pane="bottomLeft" activeCell="A1" sqref="A1:O1"/>
    </sheetView>
  </sheetViews>
  <sheetFormatPr defaultColWidth="9" defaultRowHeight="13.5"/>
  <cols>
    <col min="1" max="1" width="6.625" style="1" customWidth="1"/>
    <col min="2" max="2" width="10.125" style="6" customWidth="1"/>
    <col min="3" max="3" width="12.125" style="7" customWidth="1"/>
    <col min="4" max="4" width="47.5" style="8" customWidth="1"/>
    <col min="5" max="5" width="16.575" style="9" customWidth="1"/>
    <col min="6" max="6" width="15" style="9" customWidth="1"/>
    <col min="7" max="7" width="11.5833333333333" style="9" customWidth="1"/>
    <col min="8" max="8" width="10.7166666666667" style="9" customWidth="1"/>
    <col min="9" max="9" width="50" style="10" customWidth="1"/>
    <col min="10" max="10" width="11.6583333333333" style="6" customWidth="1"/>
    <col min="11" max="11" width="11.4583333333333" style="11" customWidth="1"/>
    <col min="12" max="12" width="6.21666666666667" style="1" customWidth="1"/>
    <col min="13" max="13" width="7.725" style="1" customWidth="1"/>
    <col min="14" max="15" width="11.75" style="12" customWidth="1"/>
    <col min="16" max="16384" width="9" style="13"/>
  </cols>
  <sheetData>
    <row r="1" s="1" customFormat="1" ht="31" customHeight="1" spans="1: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="1" customFormat="1" ht="48" customHeight="1" spans="1:15">
      <c r="A2" s="15" t="s">
        <v>1</v>
      </c>
      <c r="B2" s="16" t="s">
        <v>2</v>
      </c>
      <c r="C2" s="17" t="s">
        <v>3</v>
      </c>
      <c r="D2" s="16" t="s">
        <v>4</v>
      </c>
      <c r="E2" s="18" t="s">
        <v>5</v>
      </c>
      <c r="F2" s="18" t="s">
        <v>6</v>
      </c>
      <c r="G2" s="16" t="s">
        <v>7</v>
      </c>
      <c r="H2" s="16" t="s">
        <v>8</v>
      </c>
      <c r="I2" s="16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31" t="s">
        <v>14</v>
      </c>
      <c r="O2" s="31" t="s">
        <v>14</v>
      </c>
    </row>
    <row r="3" s="2" customFormat="1" ht="16.95" customHeight="1" spans="1:15">
      <c r="A3" s="19">
        <v>1</v>
      </c>
      <c r="B3" s="20" t="s">
        <v>15</v>
      </c>
      <c r="C3" s="21" t="s">
        <v>16</v>
      </c>
      <c r="D3" s="22" t="s">
        <v>17</v>
      </c>
      <c r="E3" s="23">
        <v>40000</v>
      </c>
      <c r="F3" s="23">
        <v>0</v>
      </c>
      <c r="G3" s="24" t="s">
        <v>18</v>
      </c>
      <c r="H3" s="24" t="s">
        <v>19</v>
      </c>
      <c r="I3" s="32" t="s">
        <v>20</v>
      </c>
      <c r="J3" s="20" t="s">
        <v>21</v>
      </c>
      <c r="K3" s="33">
        <v>46018</v>
      </c>
      <c r="L3" s="34">
        <f t="shared" ref="L3:L66" si="0">K3-J3</f>
        <v>6</v>
      </c>
      <c r="M3" s="35">
        <v>0.036</v>
      </c>
      <c r="N3" s="36">
        <f>E3*M3*L3/360-10000*0.036*2/360</f>
        <v>22</v>
      </c>
      <c r="O3" s="36">
        <f t="shared" ref="O3:O66" si="1">ROUND(N3,2)</f>
        <v>22</v>
      </c>
    </row>
    <row r="4" s="3" customFormat="1" ht="14.25" spans="1:15">
      <c r="A4" s="19">
        <v>2</v>
      </c>
      <c r="B4" s="25" t="s">
        <v>22</v>
      </c>
      <c r="C4" s="26" t="s">
        <v>23</v>
      </c>
      <c r="D4" s="22" t="s">
        <v>24</v>
      </c>
      <c r="E4" s="23">
        <v>19699.67</v>
      </c>
      <c r="F4" s="23">
        <v>0</v>
      </c>
      <c r="G4" s="24" t="s">
        <v>25</v>
      </c>
      <c r="H4" s="24" t="s">
        <v>26</v>
      </c>
      <c r="I4" s="32" t="s">
        <v>27</v>
      </c>
      <c r="J4" s="20" t="s">
        <v>21</v>
      </c>
      <c r="K4" s="37">
        <v>46021</v>
      </c>
      <c r="L4" s="34">
        <f t="shared" si="0"/>
        <v>9</v>
      </c>
      <c r="M4" s="35">
        <v>0.043</v>
      </c>
      <c r="N4" s="36">
        <f t="shared" ref="N3:N66" si="2">E4*M4*L4/360</f>
        <v>21.17714525</v>
      </c>
      <c r="O4" s="36">
        <f t="shared" si="1"/>
        <v>21.18</v>
      </c>
    </row>
    <row r="5" s="3" customFormat="1" ht="14.25" spans="1:15">
      <c r="A5" s="19">
        <v>3</v>
      </c>
      <c r="B5" s="20" t="s">
        <v>22</v>
      </c>
      <c r="C5" s="26" t="s">
        <v>28</v>
      </c>
      <c r="D5" s="22" t="s">
        <v>29</v>
      </c>
      <c r="E5" s="23">
        <v>50000</v>
      </c>
      <c r="F5" s="23">
        <v>0</v>
      </c>
      <c r="G5" s="24" t="s">
        <v>30</v>
      </c>
      <c r="H5" s="24" t="s">
        <v>26</v>
      </c>
      <c r="I5" s="32" t="s">
        <v>31</v>
      </c>
      <c r="J5" s="20" t="s">
        <v>21</v>
      </c>
      <c r="K5" s="37">
        <v>46013</v>
      </c>
      <c r="L5" s="34">
        <f t="shared" si="0"/>
        <v>1</v>
      </c>
      <c r="M5" s="35">
        <v>0.043</v>
      </c>
      <c r="N5" s="36">
        <f t="shared" si="2"/>
        <v>5.97222222222222</v>
      </c>
      <c r="O5" s="36">
        <f t="shared" si="1"/>
        <v>5.97</v>
      </c>
    </row>
    <row r="6" s="3" customFormat="1" ht="14.25" spans="1:15">
      <c r="A6" s="19">
        <v>4</v>
      </c>
      <c r="B6" s="25" t="s">
        <v>32</v>
      </c>
      <c r="C6" s="26" t="s">
        <v>33</v>
      </c>
      <c r="D6" s="22" t="s">
        <v>34</v>
      </c>
      <c r="E6" s="23">
        <v>40000</v>
      </c>
      <c r="F6" s="23">
        <v>0</v>
      </c>
      <c r="G6" s="24" t="s">
        <v>35</v>
      </c>
      <c r="H6" s="24" t="s">
        <v>36</v>
      </c>
      <c r="I6" s="32" t="s">
        <v>37</v>
      </c>
      <c r="J6" s="20" t="s">
        <v>21</v>
      </c>
      <c r="K6" s="37" t="s">
        <v>36</v>
      </c>
      <c r="L6" s="34">
        <f t="shared" si="0"/>
        <v>1</v>
      </c>
      <c r="M6" s="35">
        <v>0.043</v>
      </c>
      <c r="N6" s="36">
        <f t="shared" si="2"/>
        <v>4.77777777777778</v>
      </c>
      <c r="O6" s="36">
        <f t="shared" si="1"/>
        <v>4.78</v>
      </c>
    </row>
    <row r="7" s="3" customFormat="1" ht="14.25" spans="1:15">
      <c r="A7" s="19">
        <v>5</v>
      </c>
      <c r="B7" s="25" t="s">
        <v>38</v>
      </c>
      <c r="C7" s="26" t="s">
        <v>39</v>
      </c>
      <c r="D7" s="22" t="s">
        <v>40</v>
      </c>
      <c r="E7" s="23">
        <v>50000</v>
      </c>
      <c r="F7" s="23">
        <v>0</v>
      </c>
      <c r="G7" s="24" t="s">
        <v>41</v>
      </c>
      <c r="H7" s="24" t="s">
        <v>42</v>
      </c>
      <c r="I7" s="32" t="s">
        <v>43</v>
      </c>
      <c r="J7" s="20" t="s">
        <v>21</v>
      </c>
      <c r="K7" s="38" t="s">
        <v>42</v>
      </c>
      <c r="L7" s="34">
        <f t="shared" si="0"/>
        <v>10</v>
      </c>
      <c r="M7" s="35">
        <v>0.043</v>
      </c>
      <c r="N7" s="36">
        <f t="shared" si="2"/>
        <v>59.7222222222222</v>
      </c>
      <c r="O7" s="36">
        <f t="shared" si="1"/>
        <v>59.72</v>
      </c>
    </row>
    <row r="8" s="3" customFormat="1" ht="14.25" spans="1:15">
      <c r="A8" s="19">
        <v>6</v>
      </c>
      <c r="B8" s="20" t="s">
        <v>38</v>
      </c>
      <c r="C8" s="26" t="s">
        <v>44</v>
      </c>
      <c r="D8" s="22" t="s">
        <v>45</v>
      </c>
      <c r="E8" s="23">
        <v>50000</v>
      </c>
      <c r="F8" s="23">
        <v>0</v>
      </c>
      <c r="G8" s="24" t="s">
        <v>30</v>
      </c>
      <c r="H8" s="24" t="s">
        <v>42</v>
      </c>
      <c r="I8" s="32" t="s">
        <v>27</v>
      </c>
      <c r="J8" s="20" t="s">
        <v>21</v>
      </c>
      <c r="K8" s="33">
        <v>46016</v>
      </c>
      <c r="L8" s="34">
        <f t="shared" si="0"/>
        <v>4</v>
      </c>
      <c r="M8" s="35">
        <v>0.043</v>
      </c>
      <c r="N8" s="36">
        <f>E8*M8*L8/360-10000*0.043*1/360</f>
        <v>22.6944444444444</v>
      </c>
      <c r="O8" s="36">
        <f t="shared" si="1"/>
        <v>22.69</v>
      </c>
    </row>
    <row r="9" s="3" customFormat="1" ht="14.25" spans="1:15">
      <c r="A9" s="19">
        <v>7</v>
      </c>
      <c r="B9" s="20" t="s">
        <v>38</v>
      </c>
      <c r="C9" s="26" t="s">
        <v>46</v>
      </c>
      <c r="D9" s="22" t="s">
        <v>47</v>
      </c>
      <c r="E9" s="23">
        <v>30000</v>
      </c>
      <c r="F9" s="23">
        <v>0</v>
      </c>
      <c r="G9" s="24" t="s">
        <v>48</v>
      </c>
      <c r="H9" s="24" t="s">
        <v>42</v>
      </c>
      <c r="I9" s="32" t="s">
        <v>49</v>
      </c>
      <c r="J9" s="20" t="s">
        <v>21</v>
      </c>
      <c r="K9" s="37">
        <v>46016</v>
      </c>
      <c r="L9" s="34">
        <f t="shared" si="0"/>
        <v>4</v>
      </c>
      <c r="M9" s="35">
        <v>0.043</v>
      </c>
      <c r="N9" s="36">
        <f t="shared" si="2"/>
        <v>14.3333333333333</v>
      </c>
      <c r="O9" s="36">
        <f t="shared" si="1"/>
        <v>14.33</v>
      </c>
    </row>
    <row r="10" s="3" customFormat="1" ht="14.25" spans="1:15">
      <c r="A10" s="19">
        <v>8</v>
      </c>
      <c r="B10" s="25" t="s">
        <v>50</v>
      </c>
      <c r="C10" s="26" t="s">
        <v>51</v>
      </c>
      <c r="D10" s="22" t="s">
        <v>52</v>
      </c>
      <c r="E10" s="23">
        <v>45670.18</v>
      </c>
      <c r="F10" s="23">
        <v>0</v>
      </c>
      <c r="G10" s="24" t="s">
        <v>53</v>
      </c>
      <c r="H10" s="24" t="s">
        <v>42</v>
      </c>
      <c r="I10" s="32" t="s">
        <v>54</v>
      </c>
      <c r="J10" s="20" t="s">
        <v>21</v>
      </c>
      <c r="K10" s="37">
        <v>46021</v>
      </c>
      <c r="L10" s="34">
        <f t="shared" si="0"/>
        <v>9</v>
      </c>
      <c r="M10" s="35">
        <v>0.043</v>
      </c>
      <c r="N10" s="36">
        <f t="shared" si="2"/>
        <v>49.0954435</v>
      </c>
      <c r="O10" s="36">
        <f t="shared" si="1"/>
        <v>49.1</v>
      </c>
    </row>
    <row r="11" s="3" customFormat="1" ht="14.25" spans="1:15">
      <c r="A11" s="19">
        <v>9</v>
      </c>
      <c r="B11" s="25" t="s">
        <v>55</v>
      </c>
      <c r="C11" s="26" t="s">
        <v>56</v>
      </c>
      <c r="D11" s="22" t="s">
        <v>57</v>
      </c>
      <c r="E11" s="23">
        <v>100</v>
      </c>
      <c r="F11" s="23">
        <v>0</v>
      </c>
      <c r="G11" s="24" t="s">
        <v>58</v>
      </c>
      <c r="H11" s="24" t="s">
        <v>26</v>
      </c>
      <c r="I11" s="32" t="s">
        <v>43</v>
      </c>
      <c r="J11" s="20" t="s">
        <v>21</v>
      </c>
      <c r="K11" s="37">
        <v>46021</v>
      </c>
      <c r="L11" s="34">
        <f t="shared" si="0"/>
        <v>9</v>
      </c>
      <c r="M11" s="35">
        <v>0.043</v>
      </c>
      <c r="N11" s="36">
        <f t="shared" si="2"/>
        <v>0.1075</v>
      </c>
      <c r="O11" s="36">
        <f t="shared" si="1"/>
        <v>0.11</v>
      </c>
    </row>
    <row r="12" s="3" customFormat="1" ht="14.25" spans="1:15">
      <c r="A12" s="19">
        <v>10</v>
      </c>
      <c r="B12" s="20" t="s">
        <v>15</v>
      </c>
      <c r="C12" s="26" t="s">
        <v>59</v>
      </c>
      <c r="D12" s="22" t="s">
        <v>60</v>
      </c>
      <c r="E12" s="23">
        <v>50000</v>
      </c>
      <c r="F12" s="23">
        <v>0</v>
      </c>
      <c r="G12" s="24" t="s">
        <v>61</v>
      </c>
      <c r="H12" s="24" t="s">
        <v>19</v>
      </c>
      <c r="I12" s="32" t="s">
        <v>20</v>
      </c>
      <c r="J12" s="20" t="s">
        <v>21</v>
      </c>
      <c r="K12" s="37">
        <v>46016</v>
      </c>
      <c r="L12" s="34">
        <f t="shared" si="0"/>
        <v>4</v>
      </c>
      <c r="M12" s="35">
        <v>0.043</v>
      </c>
      <c r="N12" s="36">
        <f t="shared" si="2"/>
        <v>23.8888888888889</v>
      </c>
      <c r="O12" s="36">
        <f t="shared" si="1"/>
        <v>23.89</v>
      </c>
    </row>
    <row r="13" s="3" customFormat="1" ht="14.25" spans="1:15">
      <c r="A13" s="19">
        <v>11</v>
      </c>
      <c r="B13" s="25" t="s">
        <v>62</v>
      </c>
      <c r="C13" s="26" t="s">
        <v>63</v>
      </c>
      <c r="D13" s="22" t="s">
        <v>64</v>
      </c>
      <c r="E13" s="23">
        <v>39800</v>
      </c>
      <c r="F13" s="23">
        <v>0</v>
      </c>
      <c r="G13" s="24" t="s">
        <v>25</v>
      </c>
      <c r="H13" s="24" t="s">
        <v>19</v>
      </c>
      <c r="I13" s="32" t="s">
        <v>65</v>
      </c>
      <c r="J13" s="20" t="s">
        <v>21</v>
      </c>
      <c r="K13" s="37">
        <v>46017</v>
      </c>
      <c r="L13" s="34">
        <f t="shared" si="0"/>
        <v>5</v>
      </c>
      <c r="M13" s="35">
        <v>0.043</v>
      </c>
      <c r="N13" s="36">
        <f t="shared" si="2"/>
        <v>23.7694444444444</v>
      </c>
      <c r="O13" s="36">
        <f t="shared" si="1"/>
        <v>23.77</v>
      </c>
    </row>
    <row r="14" s="3" customFormat="1" ht="14.25" spans="1:15">
      <c r="A14" s="19">
        <v>12</v>
      </c>
      <c r="B14" s="20" t="s">
        <v>62</v>
      </c>
      <c r="C14" s="26" t="s">
        <v>66</v>
      </c>
      <c r="D14" s="22" t="s">
        <v>67</v>
      </c>
      <c r="E14" s="23">
        <v>49800</v>
      </c>
      <c r="F14" s="23">
        <v>0</v>
      </c>
      <c r="G14" s="24" t="s">
        <v>25</v>
      </c>
      <c r="H14" s="24" t="s">
        <v>19</v>
      </c>
      <c r="I14" s="32" t="s">
        <v>68</v>
      </c>
      <c r="J14" s="20" t="s">
        <v>21</v>
      </c>
      <c r="K14" s="37">
        <v>46013</v>
      </c>
      <c r="L14" s="34">
        <f t="shared" si="0"/>
        <v>1</v>
      </c>
      <c r="M14" s="35">
        <v>0.043</v>
      </c>
      <c r="N14" s="36">
        <f t="shared" si="2"/>
        <v>5.94833333333333</v>
      </c>
      <c r="O14" s="36">
        <f t="shared" si="1"/>
        <v>5.95</v>
      </c>
    </row>
    <row r="15" s="3" customFormat="1" ht="14.25" spans="1:15">
      <c r="A15" s="19">
        <v>13</v>
      </c>
      <c r="B15" s="20" t="s">
        <v>15</v>
      </c>
      <c r="C15" s="26" t="s">
        <v>69</v>
      </c>
      <c r="D15" s="22" t="s">
        <v>70</v>
      </c>
      <c r="E15" s="23">
        <v>50000</v>
      </c>
      <c r="F15" s="23">
        <v>0</v>
      </c>
      <c r="G15" s="24" t="s">
        <v>71</v>
      </c>
      <c r="H15" s="24" t="s">
        <v>42</v>
      </c>
      <c r="I15" s="32" t="s">
        <v>20</v>
      </c>
      <c r="J15" s="20" t="s">
        <v>21</v>
      </c>
      <c r="K15" s="37">
        <v>46014</v>
      </c>
      <c r="L15" s="34">
        <f t="shared" si="0"/>
        <v>2</v>
      </c>
      <c r="M15" s="35">
        <v>0.043</v>
      </c>
      <c r="N15" s="36">
        <f t="shared" si="2"/>
        <v>11.9444444444444</v>
      </c>
      <c r="O15" s="36">
        <f t="shared" si="1"/>
        <v>11.94</v>
      </c>
    </row>
    <row r="16" s="1" customFormat="1" ht="14.25" spans="1:15">
      <c r="A16" s="19">
        <v>14</v>
      </c>
      <c r="B16" s="20" t="s">
        <v>50</v>
      </c>
      <c r="C16" s="27" t="s">
        <v>72</v>
      </c>
      <c r="D16" s="22" t="s">
        <v>73</v>
      </c>
      <c r="E16" s="23">
        <v>14000</v>
      </c>
      <c r="F16" s="23">
        <v>0</v>
      </c>
      <c r="G16" s="24" t="s">
        <v>74</v>
      </c>
      <c r="H16" s="24" t="s">
        <v>26</v>
      </c>
      <c r="I16" s="30" t="s">
        <v>75</v>
      </c>
      <c r="J16" s="20" t="s">
        <v>21</v>
      </c>
      <c r="K16" s="37">
        <v>46021</v>
      </c>
      <c r="L16" s="34">
        <f t="shared" si="0"/>
        <v>9</v>
      </c>
      <c r="M16" s="35">
        <v>0.043</v>
      </c>
      <c r="N16" s="36">
        <f t="shared" si="2"/>
        <v>15.05</v>
      </c>
      <c r="O16" s="36">
        <f t="shared" si="1"/>
        <v>15.05</v>
      </c>
    </row>
    <row r="17" s="4" customFormat="1" ht="14.25" spans="1:15">
      <c r="A17" s="19">
        <v>15</v>
      </c>
      <c r="B17" s="20" t="s">
        <v>50</v>
      </c>
      <c r="C17" s="27" t="s">
        <v>76</v>
      </c>
      <c r="D17" s="22" t="s">
        <v>77</v>
      </c>
      <c r="E17" s="23">
        <v>40000</v>
      </c>
      <c r="F17" s="23">
        <v>0</v>
      </c>
      <c r="G17" s="24" t="s">
        <v>78</v>
      </c>
      <c r="H17" s="24" t="s">
        <v>42</v>
      </c>
      <c r="I17" s="30" t="s">
        <v>75</v>
      </c>
      <c r="J17" s="20" t="s">
        <v>21</v>
      </c>
      <c r="K17" s="37">
        <v>46020</v>
      </c>
      <c r="L17" s="34">
        <f t="shared" si="0"/>
        <v>8</v>
      </c>
      <c r="M17" s="35">
        <v>0.043</v>
      </c>
      <c r="N17" s="36">
        <f t="shared" si="2"/>
        <v>38.2222222222222</v>
      </c>
      <c r="O17" s="36">
        <f t="shared" si="1"/>
        <v>38.22</v>
      </c>
    </row>
    <row r="18" s="1" customFormat="1" ht="14.25" spans="1:15">
      <c r="A18" s="19">
        <v>16</v>
      </c>
      <c r="B18" s="20" t="s">
        <v>50</v>
      </c>
      <c r="C18" s="27" t="s">
        <v>79</v>
      </c>
      <c r="D18" s="22" t="s">
        <v>80</v>
      </c>
      <c r="E18" s="23">
        <v>40000</v>
      </c>
      <c r="F18" s="23">
        <v>0</v>
      </c>
      <c r="G18" s="24" t="s">
        <v>78</v>
      </c>
      <c r="H18" s="24" t="s">
        <v>42</v>
      </c>
      <c r="I18" s="30" t="s">
        <v>75</v>
      </c>
      <c r="J18" s="20" t="s">
        <v>21</v>
      </c>
      <c r="K18" s="37">
        <v>46014</v>
      </c>
      <c r="L18" s="34">
        <f t="shared" si="0"/>
        <v>2</v>
      </c>
      <c r="M18" s="35">
        <v>0.043</v>
      </c>
      <c r="N18" s="36">
        <f t="shared" si="2"/>
        <v>9.55555555555555</v>
      </c>
      <c r="O18" s="36">
        <f t="shared" si="1"/>
        <v>9.56</v>
      </c>
    </row>
    <row r="19" s="1" customFormat="1" ht="14.25" spans="1:15">
      <c r="A19" s="19">
        <v>17</v>
      </c>
      <c r="B19" s="25" t="s">
        <v>81</v>
      </c>
      <c r="C19" s="27" t="s">
        <v>82</v>
      </c>
      <c r="D19" s="22" t="s">
        <v>83</v>
      </c>
      <c r="E19" s="23">
        <v>50000</v>
      </c>
      <c r="F19" s="23">
        <v>0</v>
      </c>
      <c r="G19" s="24" t="s">
        <v>84</v>
      </c>
      <c r="H19" s="24" t="s">
        <v>42</v>
      </c>
      <c r="I19" s="30" t="s">
        <v>31</v>
      </c>
      <c r="J19" s="20" t="s">
        <v>21</v>
      </c>
      <c r="K19" s="37">
        <v>46017</v>
      </c>
      <c r="L19" s="34">
        <f t="shared" si="0"/>
        <v>5</v>
      </c>
      <c r="M19" s="35">
        <v>0.043</v>
      </c>
      <c r="N19" s="36">
        <f t="shared" si="2"/>
        <v>29.8611111111111</v>
      </c>
      <c r="O19" s="36">
        <f t="shared" si="1"/>
        <v>29.86</v>
      </c>
    </row>
    <row r="20" s="1" customFormat="1" ht="14.25" spans="1:15">
      <c r="A20" s="19">
        <v>18</v>
      </c>
      <c r="B20" s="20" t="s">
        <v>85</v>
      </c>
      <c r="C20" s="27" t="s">
        <v>86</v>
      </c>
      <c r="D20" s="22" t="s">
        <v>87</v>
      </c>
      <c r="E20" s="23">
        <v>50000</v>
      </c>
      <c r="F20" s="23">
        <v>0</v>
      </c>
      <c r="G20" s="24" t="s">
        <v>88</v>
      </c>
      <c r="H20" s="24" t="s">
        <v>89</v>
      </c>
      <c r="I20" s="30" t="s">
        <v>90</v>
      </c>
      <c r="J20" s="20" t="s">
        <v>21</v>
      </c>
      <c r="K20" s="38" t="s">
        <v>89</v>
      </c>
      <c r="L20" s="34">
        <f t="shared" si="0"/>
        <v>3</v>
      </c>
      <c r="M20" s="35">
        <v>0.043</v>
      </c>
      <c r="N20" s="36">
        <f>E20*M20*L20/360-10000*0.043*2/360</f>
        <v>15.5277777777778</v>
      </c>
      <c r="O20" s="36">
        <f t="shared" si="1"/>
        <v>15.53</v>
      </c>
    </row>
    <row r="21" s="1" customFormat="1" ht="14.25" spans="1:15">
      <c r="A21" s="19">
        <v>19</v>
      </c>
      <c r="B21" s="20" t="s">
        <v>85</v>
      </c>
      <c r="C21" s="27" t="s">
        <v>91</v>
      </c>
      <c r="D21" s="22" t="s">
        <v>92</v>
      </c>
      <c r="E21" s="23">
        <v>40000</v>
      </c>
      <c r="F21" s="23">
        <v>0</v>
      </c>
      <c r="G21" s="24" t="s">
        <v>93</v>
      </c>
      <c r="H21" s="24" t="s">
        <v>94</v>
      </c>
      <c r="I21" s="30" t="s">
        <v>95</v>
      </c>
      <c r="J21" s="20" t="s">
        <v>21</v>
      </c>
      <c r="K21" s="37">
        <v>46014</v>
      </c>
      <c r="L21" s="34">
        <f t="shared" si="0"/>
        <v>2</v>
      </c>
      <c r="M21" s="35">
        <v>0.043</v>
      </c>
      <c r="N21" s="36">
        <f t="shared" si="2"/>
        <v>9.55555555555555</v>
      </c>
      <c r="O21" s="36">
        <f t="shared" si="1"/>
        <v>9.56</v>
      </c>
    </row>
    <row r="22" s="1" customFormat="1" ht="14.25" spans="1:15">
      <c r="A22" s="19">
        <v>20</v>
      </c>
      <c r="B22" s="20" t="s">
        <v>38</v>
      </c>
      <c r="C22" s="27" t="s">
        <v>96</v>
      </c>
      <c r="D22" s="22" t="s">
        <v>97</v>
      </c>
      <c r="E22" s="23">
        <v>32000</v>
      </c>
      <c r="F22" s="23">
        <v>0</v>
      </c>
      <c r="G22" s="24" t="s">
        <v>98</v>
      </c>
      <c r="H22" s="24" t="s">
        <v>99</v>
      </c>
      <c r="I22" s="30" t="s">
        <v>100</v>
      </c>
      <c r="J22" s="20" t="s">
        <v>21</v>
      </c>
      <c r="K22" s="37">
        <v>46015</v>
      </c>
      <c r="L22" s="34">
        <f t="shared" si="0"/>
        <v>3</v>
      </c>
      <c r="M22" s="35">
        <v>0.043</v>
      </c>
      <c r="N22" s="36">
        <f t="shared" si="2"/>
        <v>11.4666666666667</v>
      </c>
      <c r="O22" s="36">
        <f t="shared" si="1"/>
        <v>11.47</v>
      </c>
    </row>
    <row r="23" s="1" customFormat="1" ht="14.25" spans="1:15">
      <c r="A23" s="19">
        <v>21</v>
      </c>
      <c r="B23" s="20" t="s">
        <v>62</v>
      </c>
      <c r="C23" s="27" t="s">
        <v>101</v>
      </c>
      <c r="D23" s="22" t="s">
        <v>102</v>
      </c>
      <c r="E23" s="23">
        <v>40000</v>
      </c>
      <c r="F23" s="23">
        <v>0</v>
      </c>
      <c r="G23" s="24" t="s">
        <v>103</v>
      </c>
      <c r="H23" s="24" t="s">
        <v>42</v>
      </c>
      <c r="I23" s="30" t="s">
        <v>104</v>
      </c>
      <c r="J23" s="20" t="s">
        <v>21</v>
      </c>
      <c r="K23" s="37">
        <v>46021</v>
      </c>
      <c r="L23" s="34">
        <f t="shared" si="0"/>
        <v>9</v>
      </c>
      <c r="M23" s="35">
        <v>0.043</v>
      </c>
      <c r="N23" s="36">
        <f t="shared" si="2"/>
        <v>43</v>
      </c>
      <c r="O23" s="36">
        <f t="shared" si="1"/>
        <v>43</v>
      </c>
    </row>
    <row r="24" s="1" customFormat="1" ht="14.25" spans="1:15">
      <c r="A24" s="19">
        <v>22</v>
      </c>
      <c r="B24" s="20" t="s">
        <v>22</v>
      </c>
      <c r="C24" s="27" t="s">
        <v>105</v>
      </c>
      <c r="D24" s="22" t="s">
        <v>106</v>
      </c>
      <c r="E24" s="23">
        <v>39960</v>
      </c>
      <c r="F24" s="23">
        <v>0</v>
      </c>
      <c r="G24" s="24" t="s">
        <v>107</v>
      </c>
      <c r="H24" s="24" t="s">
        <v>26</v>
      </c>
      <c r="I24" s="30" t="s">
        <v>108</v>
      </c>
      <c r="J24" s="20" t="s">
        <v>21</v>
      </c>
      <c r="K24" s="37">
        <v>46016</v>
      </c>
      <c r="L24" s="34">
        <f t="shared" si="0"/>
        <v>4</v>
      </c>
      <c r="M24" s="35">
        <v>0.042</v>
      </c>
      <c r="N24" s="36">
        <f t="shared" si="2"/>
        <v>18.648</v>
      </c>
      <c r="O24" s="36">
        <f t="shared" si="1"/>
        <v>18.65</v>
      </c>
    </row>
    <row r="25" s="1" customFormat="1" ht="14.25" spans="1:15">
      <c r="A25" s="19">
        <v>23</v>
      </c>
      <c r="B25" s="20" t="s">
        <v>15</v>
      </c>
      <c r="C25" s="27" t="s">
        <v>109</v>
      </c>
      <c r="D25" s="22" t="s">
        <v>110</v>
      </c>
      <c r="E25" s="23">
        <v>49700</v>
      </c>
      <c r="F25" s="23">
        <v>0</v>
      </c>
      <c r="G25" s="24" t="s">
        <v>111</v>
      </c>
      <c r="H25" s="24" t="s">
        <v>26</v>
      </c>
      <c r="I25" s="30" t="s">
        <v>112</v>
      </c>
      <c r="J25" s="20" t="s">
        <v>21</v>
      </c>
      <c r="K25" s="33">
        <v>46017</v>
      </c>
      <c r="L25" s="34">
        <f t="shared" si="0"/>
        <v>5</v>
      </c>
      <c r="M25" s="35">
        <v>0.042</v>
      </c>
      <c r="N25" s="36">
        <f>E25*M25*L25/360-9700*0.042*3/360</f>
        <v>25.5966666666667</v>
      </c>
      <c r="O25" s="36">
        <f t="shared" si="1"/>
        <v>25.6</v>
      </c>
    </row>
    <row r="26" s="1" customFormat="1" ht="14.25" spans="1:15">
      <c r="A26" s="19">
        <v>24</v>
      </c>
      <c r="B26" s="20" t="s">
        <v>22</v>
      </c>
      <c r="C26" s="27" t="s">
        <v>113</v>
      </c>
      <c r="D26" s="22" t="s">
        <v>114</v>
      </c>
      <c r="E26" s="23">
        <v>31900</v>
      </c>
      <c r="F26" s="23">
        <v>31897.37</v>
      </c>
      <c r="G26" s="24" t="s">
        <v>115</v>
      </c>
      <c r="H26" s="24" t="s">
        <v>116</v>
      </c>
      <c r="I26" s="30" t="s">
        <v>117</v>
      </c>
      <c r="J26" s="20" t="s">
        <v>21</v>
      </c>
      <c r="K26" s="38" t="s">
        <v>116</v>
      </c>
      <c r="L26" s="34">
        <f t="shared" si="0"/>
        <v>4</v>
      </c>
      <c r="M26" s="35">
        <v>0.042</v>
      </c>
      <c r="N26" s="36">
        <f t="shared" si="2"/>
        <v>14.8866666666667</v>
      </c>
      <c r="O26" s="36">
        <f t="shared" si="1"/>
        <v>14.89</v>
      </c>
    </row>
    <row r="27" s="1" customFormat="1" ht="14.25" spans="1:15">
      <c r="A27" s="19">
        <v>25</v>
      </c>
      <c r="B27" s="20" t="s">
        <v>22</v>
      </c>
      <c r="C27" s="27" t="s">
        <v>118</v>
      </c>
      <c r="D27" s="22" t="s">
        <v>119</v>
      </c>
      <c r="E27" s="23">
        <v>23920</v>
      </c>
      <c r="F27" s="23">
        <v>0</v>
      </c>
      <c r="G27" s="24" t="s">
        <v>120</v>
      </c>
      <c r="H27" s="24" t="s">
        <v>26</v>
      </c>
      <c r="I27" s="30" t="s">
        <v>121</v>
      </c>
      <c r="J27" s="20" t="s">
        <v>21</v>
      </c>
      <c r="K27" s="37">
        <v>46020</v>
      </c>
      <c r="L27" s="34">
        <f t="shared" si="0"/>
        <v>8</v>
      </c>
      <c r="M27" s="35">
        <v>0.042</v>
      </c>
      <c r="N27" s="36">
        <f t="shared" si="2"/>
        <v>22.3253333333333</v>
      </c>
      <c r="O27" s="36">
        <f t="shared" si="1"/>
        <v>22.33</v>
      </c>
    </row>
    <row r="28" s="1" customFormat="1" ht="14.25" spans="1:15">
      <c r="A28" s="19">
        <v>26</v>
      </c>
      <c r="B28" s="20" t="s">
        <v>55</v>
      </c>
      <c r="C28" s="27" t="s">
        <v>122</v>
      </c>
      <c r="D28" s="22" t="s">
        <v>123</v>
      </c>
      <c r="E28" s="23">
        <v>39800</v>
      </c>
      <c r="F28" s="23">
        <v>0</v>
      </c>
      <c r="G28" s="24" t="s">
        <v>120</v>
      </c>
      <c r="H28" s="24" t="s">
        <v>42</v>
      </c>
      <c r="I28" s="30" t="s">
        <v>43</v>
      </c>
      <c r="J28" s="20" t="s">
        <v>21</v>
      </c>
      <c r="K28" s="37">
        <v>46017</v>
      </c>
      <c r="L28" s="34">
        <f t="shared" si="0"/>
        <v>5</v>
      </c>
      <c r="M28" s="35">
        <v>0.042</v>
      </c>
      <c r="N28" s="36">
        <f t="shared" si="2"/>
        <v>23.2166666666667</v>
      </c>
      <c r="O28" s="36">
        <f t="shared" si="1"/>
        <v>23.22</v>
      </c>
    </row>
    <row r="29" s="1" customFormat="1" ht="14.25" spans="1:15">
      <c r="A29" s="19">
        <v>27</v>
      </c>
      <c r="B29" s="20" t="s">
        <v>22</v>
      </c>
      <c r="C29" s="27" t="s">
        <v>124</v>
      </c>
      <c r="D29" s="22" t="s">
        <v>125</v>
      </c>
      <c r="E29" s="23">
        <v>39890</v>
      </c>
      <c r="F29" s="23">
        <v>0</v>
      </c>
      <c r="G29" s="24" t="s">
        <v>126</v>
      </c>
      <c r="H29" s="24" t="s">
        <v>26</v>
      </c>
      <c r="I29" s="30" t="s">
        <v>127</v>
      </c>
      <c r="J29" s="20" t="s">
        <v>21</v>
      </c>
      <c r="K29" s="37">
        <v>46020</v>
      </c>
      <c r="L29" s="34">
        <f t="shared" si="0"/>
        <v>8</v>
      </c>
      <c r="M29" s="35">
        <v>0.042</v>
      </c>
      <c r="N29" s="36">
        <f t="shared" si="2"/>
        <v>37.2306666666667</v>
      </c>
      <c r="O29" s="36">
        <f t="shared" si="1"/>
        <v>37.23</v>
      </c>
    </row>
    <row r="30" s="1" customFormat="1" ht="14.25" spans="1:15">
      <c r="A30" s="19">
        <v>28</v>
      </c>
      <c r="B30" s="20" t="s">
        <v>22</v>
      </c>
      <c r="C30" s="27" t="s">
        <v>128</v>
      </c>
      <c r="D30" s="22" t="s">
        <v>129</v>
      </c>
      <c r="E30" s="23">
        <v>39960</v>
      </c>
      <c r="F30" s="23">
        <v>0</v>
      </c>
      <c r="G30" s="24" t="s">
        <v>126</v>
      </c>
      <c r="H30" s="24" t="s">
        <v>26</v>
      </c>
      <c r="I30" s="30" t="s">
        <v>130</v>
      </c>
      <c r="J30" s="20" t="s">
        <v>21</v>
      </c>
      <c r="K30" s="37">
        <v>46019</v>
      </c>
      <c r="L30" s="34">
        <f t="shared" si="0"/>
        <v>7</v>
      </c>
      <c r="M30" s="35">
        <v>0.042</v>
      </c>
      <c r="N30" s="36">
        <f t="shared" si="2"/>
        <v>32.634</v>
      </c>
      <c r="O30" s="36">
        <f t="shared" si="1"/>
        <v>32.63</v>
      </c>
    </row>
    <row r="31" s="1" customFormat="1" ht="14.25" spans="1:15">
      <c r="A31" s="19">
        <v>29</v>
      </c>
      <c r="B31" s="25" t="s">
        <v>131</v>
      </c>
      <c r="C31" s="27" t="s">
        <v>132</v>
      </c>
      <c r="D31" s="22" t="s">
        <v>133</v>
      </c>
      <c r="E31" s="23">
        <v>50000</v>
      </c>
      <c r="F31" s="23">
        <v>0</v>
      </c>
      <c r="G31" s="24" t="s">
        <v>134</v>
      </c>
      <c r="H31" s="24" t="s">
        <v>42</v>
      </c>
      <c r="I31" s="30" t="s">
        <v>135</v>
      </c>
      <c r="J31" s="20" t="s">
        <v>21</v>
      </c>
      <c r="K31" s="37">
        <v>46015</v>
      </c>
      <c r="L31" s="34">
        <f t="shared" si="0"/>
        <v>3</v>
      </c>
      <c r="M31" s="35">
        <v>0.042</v>
      </c>
      <c r="N31" s="36">
        <f t="shared" si="2"/>
        <v>17.5</v>
      </c>
      <c r="O31" s="36">
        <f t="shared" si="1"/>
        <v>17.5</v>
      </c>
    </row>
    <row r="32" s="1" customFormat="1" ht="14.25" spans="1:15">
      <c r="A32" s="19">
        <v>30</v>
      </c>
      <c r="B32" s="25" t="s">
        <v>136</v>
      </c>
      <c r="C32" s="27" t="s">
        <v>137</v>
      </c>
      <c r="D32" s="22" t="s">
        <v>138</v>
      </c>
      <c r="E32" s="23">
        <v>40000</v>
      </c>
      <c r="F32" s="23">
        <v>0</v>
      </c>
      <c r="G32" s="24" t="s">
        <v>139</v>
      </c>
      <c r="H32" s="24" t="s">
        <v>140</v>
      </c>
      <c r="I32" s="30" t="s">
        <v>141</v>
      </c>
      <c r="J32" s="20" t="s">
        <v>21</v>
      </c>
      <c r="K32" s="37">
        <v>46015</v>
      </c>
      <c r="L32" s="34">
        <f t="shared" si="0"/>
        <v>3</v>
      </c>
      <c r="M32" s="35">
        <v>0.042</v>
      </c>
      <c r="N32" s="36">
        <f t="shared" si="2"/>
        <v>14</v>
      </c>
      <c r="O32" s="36">
        <f t="shared" si="1"/>
        <v>14</v>
      </c>
    </row>
    <row r="33" s="1" customFormat="1" ht="14.25" spans="1:15">
      <c r="A33" s="19">
        <v>31</v>
      </c>
      <c r="B33" s="20" t="s">
        <v>38</v>
      </c>
      <c r="C33" s="27" t="s">
        <v>142</v>
      </c>
      <c r="D33" s="22" t="s">
        <v>143</v>
      </c>
      <c r="E33" s="23">
        <v>32000</v>
      </c>
      <c r="F33" s="23">
        <v>0</v>
      </c>
      <c r="G33" s="24" t="s">
        <v>139</v>
      </c>
      <c r="H33" s="24" t="s">
        <v>26</v>
      </c>
      <c r="I33" s="30" t="s">
        <v>144</v>
      </c>
      <c r="J33" s="20" t="s">
        <v>21</v>
      </c>
      <c r="K33" s="38" t="s">
        <v>26</v>
      </c>
      <c r="L33" s="34">
        <f t="shared" si="0"/>
        <v>9</v>
      </c>
      <c r="M33" s="35">
        <v>0.042</v>
      </c>
      <c r="N33" s="36">
        <f>E33*M33*L33/360-6400*0.042*6/360</f>
        <v>29.12</v>
      </c>
      <c r="O33" s="36">
        <f t="shared" si="1"/>
        <v>29.12</v>
      </c>
    </row>
    <row r="34" s="1" customFormat="1" ht="14.25" spans="1:15">
      <c r="A34" s="19">
        <v>32</v>
      </c>
      <c r="B34" s="20" t="s">
        <v>38</v>
      </c>
      <c r="C34" s="27" t="s">
        <v>145</v>
      </c>
      <c r="D34" s="22" t="s">
        <v>146</v>
      </c>
      <c r="E34" s="23">
        <v>38000</v>
      </c>
      <c r="F34" s="23">
        <v>0</v>
      </c>
      <c r="G34" s="24" t="s">
        <v>139</v>
      </c>
      <c r="H34" s="24" t="s">
        <v>26</v>
      </c>
      <c r="I34" s="30" t="s">
        <v>147</v>
      </c>
      <c r="J34" s="20" t="s">
        <v>21</v>
      </c>
      <c r="K34" s="37">
        <v>46021</v>
      </c>
      <c r="L34" s="34">
        <f t="shared" si="0"/>
        <v>9</v>
      </c>
      <c r="M34" s="35">
        <v>0.042</v>
      </c>
      <c r="N34" s="36">
        <f t="shared" si="2"/>
        <v>39.9</v>
      </c>
      <c r="O34" s="36">
        <f t="shared" si="1"/>
        <v>39.9</v>
      </c>
    </row>
    <row r="35" s="1" customFormat="1" ht="14.25" spans="1:15">
      <c r="A35" s="19">
        <v>33</v>
      </c>
      <c r="B35" s="25" t="s">
        <v>148</v>
      </c>
      <c r="C35" s="27" t="s">
        <v>149</v>
      </c>
      <c r="D35" s="22" t="s">
        <v>150</v>
      </c>
      <c r="E35" s="23">
        <v>29700</v>
      </c>
      <c r="F35" s="23">
        <v>0</v>
      </c>
      <c r="G35" s="24" t="s">
        <v>139</v>
      </c>
      <c r="H35" s="24" t="s">
        <v>140</v>
      </c>
      <c r="I35" s="30" t="s">
        <v>151</v>
      </c>
      <c r="J35" s="20" t="s">
        <v>21</v>
      </c>
      <c r="K35" s="37">
        <v>46020</v>
      </c>
      <c r="L35" s="34">
        <f t="shared" si="0"/>
        <v>8</v>
      </c>
      <c r="M35" s="35">
        <v>0.042</v>
      </c>
      <c r="N35" s="36">
        <f t="shared" si="2"/>
        <v>27.72</v>
      </c>
      <c r="O35" s="36">
        <f t="shared" si="1"/>
        <v>27.72</v>
      </c>
    </row>
    <row r="36" s="1" customFormat="1" ht="14.25" spans="1:15">
      <c r="A36" s="19">
        <v>34</v>
      </c>
      <c r="B36" s="20" t="s">
        <v>38</v>
      </c>
      <c r="C36" s="27" t="s">
        <v>152</v>
      </c>
      <c r="D36" s="22" t="s">
        <v>153</v>
      </c>
      <c r="E36" s="23">
        <v>30000</v>
      </c>
      <c r="F36" s="23">
        <v>0</v>
      </c>
      <c r="G36" s="24" t="s">
        <v>154</v>
      </c>
      <c r="H36" s="24" t="s">
        <v>94</v>
      </c>
      <c r="I36" s="30" t="s">
        <v>155</v>
      </c>
      <c r="J36" s="20" t="s">
        <v>21</v>
      </c>
      <c r="K36" s="33">
        <v>46017</v>
      </c>
      <c r="L36" s="34">
        <f t="shared" si="0"/>
        <v>5</v>
      </c>
      <c r="M36" s="35">
        <v>0.042</v>
      </c>
      <c r="N36" s="36">
        <f>E36*M36*L36/360-10000*0.042*1/360</f>
        <v>16.3333333333333</v>
      </c>
      <c r="O36" s="36">
        <f t="shared" si="1"/>
        <v>16.33</v>
      </c>
    </row>
    <row r="37" s="1" customFormat="1" ht="14.25" spans="1:15">
      <c r="A37" s="19">
        <v>35</v>
      </c>
      <c r="B37" s="20" t="s">
        <v>38</v>
      </c>
      <c r="C37" s="27" t="s">
        <v>156</v>
      </c>
      <c r="D37" s="22" t="s">
        <v>157</v>
      </c>
      <c r="E37" s="23">
        <v>40000</v>
      </c>
      <c r="F37" s="23">
        <v>0</v>
      </c>
      <c r="G37" s="24" t="s">
        <v>158</v>
      </c>
      <c r="H37" s="24" t="s">
        <v>116</v>
      </c>
      <c r="I37" s="30" t="s">
        <v>159</v>
      </c>
      <c r="J37" s="20" t="s">
        <v>21</v>
      </c>
      <c r="K37" s="33">
        <v>46015</v>
      </c>
      <c r="L37" s="34">
        <f t="shared" si="0"/>
        <v>3</v>
      </c>
      <c r="M37" s="35">
        <v>0.042</v>
      </c>
      <c r="N37" s="36">
        <f>E37*M37*L37/360-4000*0.042*2/360</f>
        <v>13.0666666666667</v>
      </c>
      <c r="O37" s="36">
        <f t="shared" si="1"/>
        <v>13.07</v>
      </c>
    </row>
    <row r="38" s="1" customFormat="1" ht="14.25" spans="1:15">
      <c r="A38" s="19">
        <v>36</v>
      </c>
      <c r="B38" s="25" t="s">
        <v>160</v>
      </c>
      <c r="C38" s="27" t="s">
        <v>161</v>
      </c>
      <c r="D38" s="22" t="s">
        <v>162</v>
      </c>
      <c r="E38" s="23">
        <v>39400</v>
      </c>
      <c r="F38" s="23">
        <v>0</v>
      </c>
      <c r="G38" s="24" t="s">
        <v>163</v>
      </c>
      <c r="H38" s="24" t="s">
        <v>89</v>
      </c>
      <c r="I38" s="30" t="s">
        <v>164</v>
      </c>
      <c r="J38" s="20" t="s">
        <v>21</v>
      </c>
      <c r="K38" s="37">
        <v>46014</v>
      </c>
      <c r="L38" s="34">
        <f t="shared" si="0"/>
        <v>2</v>
      </c>
      <c r="M38" s="35">
        <v>0.042</v>
      </c>
      <c r="N38" s="36">
        <f t="shared" ref="N38:N56" si="3">E38*M38*L38/360</f>
        <v>9.19333333333334</v>
      </c>
      <c r="O38" s="36">
        <f t="shared" si="1"/>
        <v>9.19</v>
      </c>
    </row>
    <row r="39" s="1" customFormat="1" ht="14.25" spans="1:15">
      <c r="A39" s="19">
        <v>37</v>
      </c>
      <c r="B39" s="20" t="s">
        <v>62</v>
      </c>
      <c r="C39" s="27" t="s">
        <v>165</v>
      </c>
      <c r="D39" s="22" t="s">
        <v>166</v>
      </c>
      <c r="E39" s="23">
        <v>39800</v>
      </c>
      <c r="F39" s="23">
        <v>0</v>
      </c>
      <c r="G39" s="24" t="s">
        <v>167</v>
      </c>
      <c r="H39" s="24" t="s">
        <v>42</v>
      </c>
      <c r="I39" s="30" t="s">
        <v>112</v>
      </c>
      <c r="J39" s="20" t="s">
        <v>21</v>
      </c>
      <c r="K39" s="37">
        <v>46021</v>
      </c>
      <c r="L39" s="34">
        <f t="shared" si="0"/>
        <v>9</v>
      </c>
      <c r="M39" s="35">
        <v>0.043</v>
      </c>
      <c r="N39" s="36">
        <f t="shared" si="3"/>
        <v>42.785</v>
      </c>
      <c r="O39" s="36">
        <f t="shared" si="1"/>
        <v>42.79</v>
      </c>
    </row>
    <row r="40" s="1" customFormat="1" ht="14.25" spans="1:15">
      <c r="A40" s="19">
        <v>38</v>
      </c>
      <c r="B40" s="20" t="s">
        <v>136</v>
      </c>
      <c r="C40" s="27" t="s">
        <v>168</v>
      </c>
      <c r="D40" s="22" t="s">
        <v>169</v>
      </c>
      <c r="E40" s="23">
        <v>48000</v>
      </c>
      <c r="F40" s="23">
        <v>0</v>
      </c>
      <c r="G40" s="20" t="s">
        <v>170</v>
      </c>
      <c r="H40" s="24" t="s">
        <v>94</v>
      </c>
      <c r="I40" s="30" t="s">
        <v>54</v>
      </c>
      <c r="J40" s="20" t="s">
        <v>21</v>
      </c>
      <c r="K40" s="37">
        <v>46016</v>
      </c>
      <c r="L40" s="34">
        <f t="shared" si="0"/>
        <v>4</v>
      </c>
      <c r="M40" s="35">
        <v>0.042</v>
      </c>
      <c r="N40" s="36">
        <f t="shared" si="3"/>
        <v>22.4</v>
      </c>
      <c r="O40" s="36">
        <f t="shared" si="1"/>
        <v>22.4</v>
      </c>
    </row>
    <row r="41" s="1" customFormat="1" ht="14.25" spans="1:15">
      <c r="A41" s="19">
        <v>39</v>
      </c>
      <c r="B41" s="20" t="s">
        <v>160</v>
      </c>
      <c r="C41" s="27" t="s">
        <v>171</v>
      </c>
      <c r="D41" s="22" t="s">
        <v>172</v>
      </c>
      <c r="E41" s="23">
        <v>15000</v>
      </c>
      <c r="F41" s="23">
        <v>0</v>
      </c>
      <c r="G41" s="20" t="s">
        <v>173</v>
      </c>
      <c r="H41" s="24" t="s">
        <v>116</v>
      </c>
      <c r="I41" s="30" t="s">
        <v>174</v>
      </c>
      <c r="J41" s="20" t="s">
        <v>21</v>
      </c>
      <c r="K41" s="37">
        <v>46014</v>
      </c>
      <c r="L41" s="34">
        <f t="shared" si="0"/>
        <v>2</v>
      </c>
      <c r="M41" s="35">
        <v>0.042</v>
      </c>
      <c r="N41" s="36">
        <f t="shared" si="3"/>
        <v>3.5</v>
      </c>
      <c r="O41" s="36">
        <f t="shared" si="1"/>
        <v>3.5</v>
      </c>
    </row>
    <row r="42" s="1" customFormat="1" ht="14.25" spans="1:15">
      <c r="A42" s="19">
        <v>40</v>
      </c>
      <c r="B42" s="20" t="s">
        <v>160</v>
      </c>
      <c r="C42" s="27" t="s">
        <v>175</v>
      </c>
      <c r="D42" s="22" t="s">
        <v>176</v>
      </c>
      <c r="E42" s="23">
        <v>23900</v>
      </c>
      <c r="F42" s="23">
        <v>0</v>
      </c>
      <c r="G42" s="20" t="s">
        <v>170</v>
      </c>
      <c r="H42" s="24" t="s">
        <v>99</v>
      </c>
      <c r="I42" s="30" t="s">
        <v>177</v>
      </c>
      <c r="J42" s="20" t="s">
        <v>21</v>
      </c>
      <c r="K42" s="37">
        <v>46017</v>
      </c>
      <c r="L42" s="34">
        <f t="shared" si="0"/>
        <v>5</v>
      </c>
      <c r="M42" s="35">
        <v>0.042</v>
      </c>
      <c r="N42" s="36">
        <f t="shared" si="3"/>
        <v>13.9416666666667</v>
      </c>
      <c r="O42" s="36">
        <f t="shared" si="1"/>
        <v>13.94</v>
      </c>
    </row>
    <row r="43" s="1" customFormat="1" ht="14.25" spans="1:15">
      <c r="A43" s="19">
        <v>41</v>
      </c>
      <c r="B43" s="20" t="s">
        <v>50</v>
      </c>
      <c r="C43" s="27" t="s">
        <v>178</v>
      </c>
      <c r="D43" s="22" t="s">
        <v>179</v>
      </c>
      <c r="E43" s="23">
        <v>17899.4</v>
      </c>
      <c r="F43" s="23">
        <v>0</v>
      </c>
      <c r="G43" s="20" t="s">
        <v>170</v>
      </c>
      <c r="H43" s="24" t="s">
        <v>94</v>
      </c>
      <c r="I43" s="30" t="s">
        <v>54</v>
      </c>
      <c r="J43" s="20" t="s">
        <v>21</v>
      </c>
      <c r="K43" s="37">
        <v>46017</v>
      </c>
      <c r="L43" s="34">
        <f t="shared" si="0"/>
        <v>5</v>
      </c>
      <c r="M43" s="35">
        <v>0.042</v>
      </c>
      <c r="N43" s="36">
        <f t="shared" si="3"/>
        <v>10.4413166666667</v>
      </c>
      <c r="O43" s="36">
        <f t="shared" si="1"/>
        <v>10.44</v>
      </c>
    </row>
    <row r="44" s="1" customFormat="1" ht="14.25" spans="1:15">
      <c r="A44" s="19">
        <v>42</v>
      </c>
      <c r="B44" s="20" t="s">
        <v>50</v>
      </c>
      <c r="C44" s="27" t="s">
        <v>180</v>
      </c>
      <c r="D44" s="22" t="s">
        <v>181</v>
      </c>
      <c r="E44" s="23">
        <v>34540.53</v>
      </c>
      <c r="F44" s="23">
        <v>0</v>
      </c>
      <c r="G44" s="20" t="s">
        <v>170</v>
      </c>
      <c r="H44" s="24" t="s">
        <v>94</v>
      </c>
      <c r="I44" s="30" t="s">
        <v>182</v>
      </c>
      <c r="J44" s="20" t="s">
        <v>21</v>
      </c>
      <c r="K44" s="37">
        <v>46014</v>
      </c>
      <c r="L44" s="34">
        <f t="shared" si="0"/>
        <v>2</v>
      </c>
      <c r="M44" s="35">
        <v>0.042</v>
      </c>
      <c r="N44" s="36">
        <f t="shared" si="3"/>
        <v>8.059457</v>
      </c>
      <c r="O44" s="36">
        <f t="shared" si="1"/>
        <v>8.06</v>
      </c>
    </row>
    <row r="45" s="1" customFormat="1" ht="14.25" spans="1:15">
      <c r="A45" s="19">
        <v>43</v>
      </c>
      <c r="B45" s="20" t="s">
        <v>131</v>
      </c>
      <c r="C45" s="27" t="s">
        <v>183</v>
      </c>
      <c r="D45" s="22" t="s">
        <v>184</v>
      </c>
      <c r="E45" s="23">
        <v>50000</v>
      </c>
      <c r="F45" s="23">
        <v>0</v>
      </c>
      <c r="G45" s="20" t="s">
        <v>185</v>
      </c>
      <c r="H45" s="24" t="s">
        <v>99</v>
      </c>
      <c r="I45" s="30" t="s">
        <v>90</v>
      </c>
      <c r="J45" s="20" t="s">
        <v>21</v>
      </c>
      <c r="K45" s="37">
        <v>46017</v>
      </c>
      <c r="L45" s="34">
        <f t="shared" si="0"/>
        <v>5</v>
      </c>
      <c r="M45" s="35">
        <v>0.042</v>
      </c>
      <c r="N45" s="36">
        <f t="shared" si="3"/>
        <v>29.1666666666667</v>
      </c>
      <c r="O45" s="36">
        <f t="shared" si="1"/>
        <v>29.17</v>
      </c>
    </row>
    <row r="46" s="1" customFormat="1" ht="14.25" spans="1:15">
      <c r="A46" s="19">
        <v>44</v>
      </c>
      <c r="B46" s="20" t="s">
        <v>131</v>
      </c>
      <c r="C46" s="27" t="s">
        <v>186</v>
      </c>
      <c r="D46" s="22" t="s">
        <v>187</v>
      </c>
      <c r="E46" s="23">
        <v>20000</v>
      </c>
      <c r="F46" s="23">
        <v>0</v>
      </c>
      <c r="G46" s="20" t="s">
        <v>170</v>
      </c>
      <c r="H46" s="24" t="s">
        <v>94</v>
      </c>
      <c r="I46" s="30" t="s">
        <v>188</v>
      </c>
      <c r="J46" s="20" t="s">
        <v>21</v>
      </c>
      <c r="K46" s="37">
        <v>46017</v>
      </c>
      <c r="L46" s="34">
        <f t="shared" si="0"/>
        <v>5</v>
      </c>
      <c r="M46" s="35">
        <v>0.042</v>
      </c>
      <c r="N46" s="36">
        <f t="shared" si="3"/>
        <v>11.6666666666667</v>
      </c>
      <c r="O46" s="36">
        <f t="shared" si="1"/>
        <v>11.67</v>
      </c>
    </row>
    <row r="47" s="1" customFormat="1" ht="14.25" spans="1:15">
      <c r="A47" s="19">
        <v>45</v>
      </c>
      <c r="B47" s="20" t="s">
        <v>22</v>
      </c>
      <c r="C47" s="27" t="s">
        <v>189</v>
      </c>
      <c r="D47" s="22" t="s">
        <v>190</v>
      </c>
      <c r="E47" s="23">
        <v>49800</v>
      </c>
      <c r="F47" s="23">
        <v>0</v>
      </c>
      <c r="G47" s="20" t="s">
        <v>191</v>
      </c>
      <c r="H47" s="24" t="s">
        <v>26</v>
      </c>
      <c r="I47" s="30" t="s">
        <v>90</v>
      </c>
      <c r="J47" s="20" t="s">
        <v>21</v>
      </c>
      <c r="K47" s="37">
        <v>46020</v>
      </c>
      <c r="L47" s="34">
        <f t="shared" si="0"/>
        <v>8</v>
      </c>
      <c r="M47" s="35">
        <v>0.043</v>
      </c>
      <c r="N47" s="36">
        <f t="shared" si="3"/>
        <v>47.5866666666667</v>
      </c>
      <c r="O47" s="36">
        <f t="shared" si="1"/>
        <v>47.59</v>
      </c>
    </row>
    <row r="48" s="1" customFormat="1" ht="14.25" spans="1:15">
      <c r="A48" s="19">
        <v>46</v>
      </c>
      <c r="B48" s="20" t="s">
        <v>22</v>
      </c>
      <c r="C48" s="28" t="s">
        <v>192</v>
      </c>
      <c r="D48" s="22" t="s">
        <v>193</v>
      </c>
      <c r="E48" s="23">
        <v>5000</v>
      </c>
      <c r="F48" s="23">
        <v>0</v>
      </c>
      <c r="G48" s="20" t="s">
        <v>194</v>
      </c>
      <c r="H48" s="24" t="s">
        <v>19</v>
      </c>
      <c r="I48" s="30" t="s">
        <v>195</v>
      </c>
      <c r="J48" s="20" t="s">
        <v>21</v>
      </c>
      <c r="K48" s="37">
        <v>46013</v>
      </c>
      <c r="L48" s="34">
        <f t="shared" si="0"/>
        <v>1</v>
      </c>
      <c r="M48" s="35">
        <v>0.042</v>
      </c>
      <c r="N48" s="36">
        <f t="shared" si="3"/>
        <v>0.583333333333333</v>
      </c>
      <c r="O48" s="36">
        <f t="shared" si="1"/>
        <v>0.58</v>
      </c>
    </row>
    <row r="49" s="1" customFormat="1" ht="14.25" spans="1:15">
      <c r="A49" s="19">
        <v>47</v>
      </c>
      <c r="B49" s="20" t="s">
        <v>15</v>
      </c>
      <c r="C49" s="27" t="s">
        <v>196</v>
      </c>
      <c r="D49" s="22" t="s">
        <v>197</v>
      </c>
      <c r="E49" s="23">
        <v>40000</v>
      </c>
      <c r="F49" s="23">
        <v>0</v>
      </c>
      <c r="G49" s="20" t="s">
        <v>198</v>
      </c>
      <c r="H49" s="24" t="s">
        <v>89</v>
      </c>
      <c r="I49" s="30" t="s">
        <v>199</v>
      </c>
      <c r="J49" s="20" t="s">
        <v>21</v>
      </c>
      <c r="K49" s="37">
        <v>46013</v>
      </c>
      <c r="L49" s="34">
        <f t="shared" si="0"/>
        <v>1</v>
      </c>
      <c r="M49" s="35">
        <v>0.042</v>
      </c>
      <c r="N49" s="36">
        <f t="shared" si="3"/>
        <v>4.66666666666667</v>
      </c>
      <c r="O49" s="36">
        <f t="shared" si="1"/>
        <v>4.67</v>
      </c>
    </row>
    <row r="50" s="1" customFormat="1" ht="14.25" spans="1:15">
      <c r="A50" s="19">
        <v>48</v>
      </c>
      <c r="B50" s="20" t="s">
        <v>136</v>
      </c>
      <c r="C50" s="27" t="s">
        <v>200</v>
      </c>
      <c r="D50" s="22" t="s">
        <v>201</v>
      </c>
      <c r="E50" s="23">
        <v>39800</v>
      </c>
      <c r="F50" s="23">
        <v>0</v>
      </c>
      <c r="G50" s="20" t="s">
        <v>202</v>
      </c>
      <c r="H50" s="24" t="s">
        <v>94</v>
      </c>
      <c r="I50" s="30" t="s">
        <v>203</v>
      </c>
      <c r="J50" s="20" t="s">
        <v>21</v>
      </c>
      <c r="K50" s="37">
        <v>46014</v>
      </c>
      <c r="L50" s="34">
        <f t="shared" si="0"/>
        <v>2</v>
      </c>
      <c r="M50" s="35">
        <v>0.042</v>
      </c>
      <c r="N50" s="36">
        <f t="shared" si="3"/>
        <v>9.28666666666667</v>
      </c>
      <c r="O50" s="36">
        <f t="shared" si="1"/>
        <v>9.29</v>
      </c>
    </row>
    <row r="51" s="1" customFormat="1" ht="14.25" spans="1:15">
      <c r="A51" s="19">
        <v>49</v>
      </c>
      <c r="B51" s="20" t="s">
        <v>85</v>
      </c>
      <c r="C51" s="27" t="s">
        <v>204</v>
      </c>
      <c r="D51" s="22" t="s">
        <v>205</v>
      </c>
      <c r="E51" s="23">
        <v>24000</v>
      </c>
      <c r="F51" s="23">
        <v>0</v>
      </c>
      <c r="G51" s="20" t="s">
        <v>206</v>
      </c>
      <c r="H51" s="24" t="s">
        <v>89</v>
      </c>
      <c r="I51" s="30" t="s">
        <v>207</v>
      </c>
      <c r="J51" s="20" t="s">
        <v>21</v>
      </c>
      <c r="K51" s="37">
        <v>46014</v>
      </c>
      <c r="L51" s="34">
        <f t="shared" si="0"/>
        <v>2</v>
      </c>
      <c r="M51" s="35">
        <v>0.042</v>
      </c>
      <c r="N51" s="36">
        <f t="shared" si="3"/>
        <v>5.6</v>
      </c>
      <c r="O51" s="36">
        <f t="shared" si="1"/>
        <v>5.6</v>
      </c>
    </row>
    <row r="52" s="1" customFormat="1" ht="14.25" spans="1:15">
      <c r="A52" s="19">
        <v>50</v>
      </c>
      <c r="B52" s="20" t="s">
        <v>22</v>
      </c>
      <c r="C52" s="27" t="s">
        <v>208</v>
      </c>
      <c r="D52" s="22" t="s">
        <v>209</v>
      </c>
      <c r="E52" s="23">
        <v>24000</v>
      </c>
      <c r="F52" s="23">
        <v>0</v>
      </c>
      <c r="G52" s="20" t="s">
        <v>210</v>
      </c>
      <c r="H52" s="24" t="s">
        <v>116</v>
      </c>
      <c r="I52" s="30" t="s">
        <v>211</v>
      </c>
      <c r="J52" s="20" t="s">
        <v>21</v>
      </c>
      <c r="K52" s="37">
        <v>46016</v>
      </c>
      <c r="L52" s="34">
        <f t="shared" si="0"/>
        <v>4</v>
      </c>
      <c r="M52" s="35">
        <v>0.042</v>
      </c>
      <c r="N52" s="36">
        <f t="shared" si="3"/>
        <v>11.2</v>
      </c>
      <c r="O52" s="36">
        <f t="shared" si="1"/>
        <v>11.2</v>
      </c>
    </row>
    <row r="53" s="1" customFormat="1" ht="14.25" spans="1:15">
      <c r="A53" s="19">
        <v>51</v>
      </c>
      <c r="B53" s="20" t="s">
        <v>38</v>
      </c>
      <c r="C53" s="27" t="s">
        <v>212</v>
      </c>
      <c r="D53" s="22" t="s">
        <v>213</v>
      </c>
      <c r="E53" s="23">
        <v>50000</v>
      </c>
      <c r="F53" s="23">
        <v>0</v>
      </c>
      <c r="G53" s="20" t="s">
        <v>214</v>
      </c>
      <c r="H53" s="24" t="s">
        <v>99</v>
      </c>
      <c r="I53" s="30" t="s">
        <v>43</v>
      </c>
      <c r="J53" s="20" t="s">
        <v>21</v>
      </c>
      <c r="K53" s="37">
        <v>46015</v>
      </c>
      <c r="L53" s="34">
        <f t="shared" si="0"/>
        <v>3</v>
      </c>
      <c r="M53" s="35">
        <v>0.042</v>
      </c>
      <c r="N53" s="36">
        <f t="shared" si="3"/>
        <v>17.5</v>
      </c>
      <c r="O53" s="36">
        <f t="shared" si="1"/>
        <v>17.5</v>
      </c>
    </row>
    <row r="54" s="1" customFormat="1" ht="14.25" spans="1:15">
      <c r="A54" s="19">
        <v>52</v>
      </c>
      <c r="B54" s="20" t="s">
        <v>148</v>
      </c>
      <c r="C54" s="27" t="s">
        <v>215</v>
      </c>
      <c r="D54" s="22" t="s">
        <v>216</v>
      </c>
      <c r="E54" s="23">
        <v>45000</v>
      </c>
      <c r="F54" s="23">
        <v>0</v>
      </c>
      <c r="G54" s="20" t="s">
        <v>202</v>
      </c>
      <c r="H54" s="24" t="s">
        <v>19</v>
      </c>
      <c r="I54" s="30" t="s">
        <v>75</v>
      </c>
      <c r="J54" s="20" t="s">
        <v>21</v>
      </c>
      <c r="K54" s="38" t="s">
        <v>19</v>
      </c>
      <c r="L54" s="34">
        <f t="shared" si="0"/>
        <v>7</v>
      </c>
      <c r="M54" s="35">
        <v>0.042</v>
      </c>
      <c r="N54" s="36">
        <f t="shared" si="3"/>
        <v>36.75</v>
      </c>
      <c r="O54" s="36">
        <f t="shared" si="1"/>
        <v>36.75</v>
      </c>
    </row>
    <row r="55" s="1" customFormat="1" ht="14.25" spans="1:15">
      <c r="A55" s="19">
        <v>53</v>
      </c>
      <c r="B55" s="20" t="s">
        <v>131</v>
      </c>
      <c r="C55" s="27" t="s">
        <v>217</v>
      </c>
      <c r="D55" s="22" t="s">
        <v>218</v>
      </c>
      <c r="E55" s="23">
        <v>50000</v>
      </c>
      <c r="F55" s="23">
        <v>0</v>
      </c>
      <c r="G55" s="20" t="s">
        <v>219</v>
      </c>
      <c r="H55" s="24" t="s">
        <v>42</v>
      </c>
      <c r="I55" s="30" t="s">
        <v>90</v>
      </c>
      <c r="J55" s="20" t="s">
        <v>21</v>
      </c>
      <c r="K55" s="37">
        <v>46014</v>
      </c>
      <c r="L55" s="34">
        <f t="shared" si="0"/>
        <v>2</v>
      </c>
      <c r="M55" s="35">
        <v>0.042</v>
      </c>
      <c r="N55" s="36">
        <f t="shared" si="3"/>
        <v>11.6666666666667</v>
      </c>
      <c r="O55" s="36">
        <f t="shared" si="1"/>
        <v>11.67</v>
      </c>
    </row>
    <row r="56" s="1" customFormat="1" ht="14.25" spans="1:15">
      <c r="A56" s="19">
        <v>54</v>
      </c>
      <c r="B56" s="20" t="s">
        <v>15</v>
      </c>
      <c r="C56" s="27" t="s">
        <v>220</v>
      </c>
      <c r="D56" s="22" t="s">
        <v>221</v>
      </c>
      <c r="E56" s="23">
        <v>22940.94</v>
      </c>
      <c r="F56" s="23">
        <v>0</v>
      </c>
      <c r="G56" s="20" t="s">
        <v>222</v>
      </c>
      <c r="H56" s="24" t="s">
        <v>26</v>
      </c>
      <c r="I56" s="30" t="s">
        <v>223</v>
      </c>
      <c r="J56" s="20" t="s">
        <v>21</v>
      </c>
      <c r="K56" s="37">
        <v>46017</v>
      </c>
      <c r="L56" s="34">
        <f t="shared" si="0"/>
        <v>5</v>
      </c>
      <c r="M56" s="35">
        <v>0.042</v>
      </c>
      <c r="N56" s="36">
        <f t="shared" si="3"/>
        <v>13.382215</v>
      </c>
      <c r="O56" s="36">
        <f t="shared" si="1"/>
        <v>13.38</v>
      </c>
    </row>
    <row r="57" s="1" customFormat="1" ht="14.25" spans="1:15">
      <c r="A57" s="19">
        <v>55</v>
      </c>
      <c r="B57" s="20" t="s">
        <v>62</v>
      </c>
      <c r="C57" s="27" t="s">
        <v>224</v>
      </c>
      <c r="D57" s="22" t="s">
        <v>225</v>
      </c>
      <c r="E57" s="23">
        <v>38952.34</v>
      </c>
      <c r="F57" s="23">
        <v>0</v>
      </c>
      <c r="G57" s="20" t="s">
        <v>202</v>
      </c>
      <c r="H57" s="24" t="s">
        <v>94</v>
      </c>
      <c r="I57" s="30" t="s">
        <v>20</v>
      </c>
      <c r="J57" s="20" t="s">
        <v>21</v>
      </c>
      <c r="K57" s="38" t="s">
        <v>94</v>
      </c>
      <c r="L57" s="34">
        <f t="shared" si="0"/>
        <v>6</v>
      </c>
      <c r="M57" s="35">
        <v>0.042</v>
      </c>
      <c r="N57" s="36">
        <f>E57*M57*L57/360-952.34*0.042*3/360</f>
        <v>26.933319</v>
      </c>
      <c r="O57" s="36">
        <f t="shared" si="1"/>
        <v>26.93</v>
      </c>
    </row>
    <row r="58" s="1" customFormat="1" ht="14.25" spans="1:15">
      <c r="A58" s="19">
        <v>56</v>
      </c>
      <c r="B58" s="20" t="s">
        <v>85</v>
      </c>
      <c r="C58" s="27" t="s">
        <v>226</v>
      </c>
      <c r="D58" s="22" t="s">
        <v>227</v>
      </c>
      <c r="E58" s="23">
        <v>50000</v>
      </c>
      <c r="F58" s="23">
        <v>0</v>
      </c>
      <c r="G58" s="20" t="s">
        <v>228</v>
      </c>
      <c r="H58" s="24" t="s">
        <v>19</v>
      </c>
      <c r="I58" s="30" t="s">
        <v>229</v>
      </c>
      <c r="J58" s="20" t="s">
        <v>21</v>
      </c>
      <c r="K58" s="37">
        <v>46017</v>
      </c>
      <c r="L58" s="34">
        <f t="shared" si="0"/>
        <v>5</v>
      </c>
      <c r="M58" s="35">
        <v>0.0395</v>
      </c>
      <c r="N58" s="36">
        <f>E58*M58*L58/360</f>
        <v>27.4305555555556</v>
      </c>
      <c r="O58" s="36">
        <f t="shared" si="1"/>
        <v>27.43</v>
      </c>
    </row>
    <row r="59" s="1" customFormat="1" ht="14.25" spans="1:15">
      <c r="A59" s="19">
        <v>57</v>
      </c>
      <c r="B59" s="20" t="s">
        <v>62</v>
      </c>
      <c r="C59" s="27" t="s">
        <v>230</v>
      </c>
      <c r="D59" s="22" t="s">
        <v>231</v>
      </c>
      <c r="E59" s="23">
        <v>49000</v>
      </c>
      <c r="F59" s="23">
        <v>0</v>
      </c>
      <c r="G59" s="20" t="s">
        <v>232</v>
      </c>
      <c r="H59" s="24" t="s">
        <v>42</v>
      </c>
      <c r="I59" s="30" t="s">
        <v>233</v>
      </c>
      <c r="J59" s="20" t="s">
        <v>21</v>
      </c>
      <c r="K59" s="38" t="s">
        <v>42</v>
      </c>
      <c r="L59" s="34">
        <f t="shared" si="0"/>
        <v>10</v>
      </c>
      <c r="M59" s="35">
        <v>0.0395</v>
      </c>
      <c r="N59" s="36">
        <f>E59*M59*L59/360-9800*0.0395*1/360</f>
        <v>52.6886111111111</v>
      </c>
      <c r="O59" s="36">
        <f t="shared" si="1"/>
        <v>52.69</v>
      </c>
    </row>
    <row r="60" s="1" customFormat="1" ht="14.25" spans="1:15">
      <c r="A60" s="19">
        <v>58</v>
      </c>
      <c r="B60" s="20" t="s">
        <v>85</v>
      </c>
      <c r="C60" s="27" t="s">
        <v>234</v>
      </c>
      <c r="D60" s="29" t="s">
        <v>235</v>
      </c>
      <c r="E60" s="23">
        <v>24000</v>
      </c>
      <c r="F60" s="23">
        <v>0</v>
      </c>
      <c r="G60" s="20" t="s">
        <v>236</v>
      </c>
      <c r="H60" s="20" t="s">
        <v>36</v>
      </c>
      <c r="I60" s="30" t="s">
        <v>237</v>
      </c>
      <c r="J60" s="20" t="s">
        <v>21</v>
      </c>
      <c r="K60" s="37">
        <v>46013</v>
      </c>
      <c r="L60" s="34">
        <f t="shared" si="0"/>
        <v>1</v>
      </c>
      <c r="M60" s="39">
        <v>0.0385</v>
      </c>
      <c r="N60" s="36">
        <f t="shared" ref="N60:N68" si="4">E60*M60*L60/360</f>
        <v>2.56666666666667</v>
      </c>
      <c r="O60" s="36">
        <f t="shared" si="1"/>
        <v>2.57</v>
      </c>
    </row>
    <row r="61" s="1" customFormat="1" ht="14.25" spans="1:15">
      <c r="A61" s="19">
        <v>59</v>
      </c>
      <c r="B61" s="20" t="s">
        <v>85</v>
      </c>
      <c r="C61" s="27" t="s">
        <v>238</v>
      </c>
      <c r="D61" s="29" t="s">
        <v>239</v>
      </c>
      <c r="E61" s="23">
        <v>40000</v>
      </c>
      <c r="F61" s="23">
        <v>0</v>
      </c>
      <c r="G61" s="20" t="s">
        <v>236</v>
      </c>
      <c r="H61" s="20" t="s">
        <v>36</v>
      </c>
      <c r="I61" s="30" t="s">
        <v>240</v>
      </c>
      <c r="J61" s="20" t="s">
        <v>21</v>
      </c>
      <c r="K61" s="20" t="s">
        <v>36</v>
      </c>
      <c r="L61" s="34">
        <f t="shared" si="0"/>
        <v>1</v>
      </c>
      <c r="M61" s="39">
        <v>0.0385</v>
      </c>
      <c r="N61" s="36">
        <f t="shared" si="4"/>
        <v>4.27777777777778</v>
      </c>
      <c r="O61" s="36">
        <f t="shared" si="1"/>
        <v>4.28</v>
      </c>
    </row>
    <row r="62" s="1" customFormat="1" ht="14.25" spans="1:15">
      <c r="A62" s="19">
        <v>60</v>
      </c>
      <c r="B62" s="20" t="s">
        <v>32</v>
      </c>
      <c r="C62" s="27" t="s">
        <v>241</v>
      </c>
      <c r="D62" s="30" t="s">
        <v>242</v>
      </c>
      <c r="E62" s="23">
        <v>40000</v>
      </c>
      <c r="F62" s="23">
        <v>0</v>
      </c>
      <c r="G62" s="20" t="s">
        <v>243</v>
      </c>
      <c r="H62" s="20" t="s">
        <v>89</v>
      </c>
      <c r="I62" s="30" t="s">
        <v>244</v>
      </c>
      <c r="J62" s="20" t="s">
        <v>21</v>
      </c>
      <c r="K62" s="37">
        <v>46015</v>
      </c>
      <c r="L62" s="34">
        <f t="shared" si="0"/>
        <v>3</v>
      </c>
      <c r="M62" s="39">
        <v>0.0385</v>
      </c>
      <c r="N62" s="36">
        <f t="shared" si="4"/>
        <v>12.8333333333333</v>
      </c>
      <c r="O62" s="36">
        <f t="shared" si="1"/>
        <v>12.83</v>
      </c>
    </row>
    <row r="63" s="1" customFormat="1" ht="14.25" spans="1:15">
      <c r="A63" s="19">
        <v>61</v>
      </c>
      <c r="B63" s="20" t="s">
        <v>38</v>
      </c>
      <c r="C63" s="27" t="s">
        <v>245</v>
      </c>
      <c r="D63" s="30" t="s">
        <v>246</v>
      </c>
      <c r="E63" s="23">
        <v>40000</v>
      </c>
      <c r="F63" s="23">
        <v>40000</v>
      </c>
      <c r="G63" s="20" t="s">
        <v>247</v>
      </c>
      <c r="H63" s="20" t="s">
        <v>140</v>
      </c>
      <c r="I63" s="30" t="s">
        <v>248</v>
      </c>
      <c r="J63" s="20" t="s">
        <v>21</v>
      </c>
      <c r="K63" s="20" t="s">
        <v>140</v>
      </c>
      <c r="L63" s="34">
        <f t="shared" si="0"/>
        <v>8</v>
      </c>
      <c r="M63" s="39">
        <v>0.0385</v>
      </c>
      <c r="N63" s="36">
        <f t="shared" si="4"/>
        <v>34.2222222222222</v>
      </c>
      <c r="O63" s="36">
        <f t="shared" si="1"/>
        <v>34.22</v>
      </c>
    </row>
    <row r="64" s="1" customFormat="1" ht="14.25" spans="1:15">
      <c r="A64" s="19">
        <v>62</v>
      </c>
      <c r="B64" s="20" t="s">
        <v>160</v>
      </c>
      <c r="C64" s="27" t="s">
        <v>249</v>
      </c>
      <c r="D64" s="30" t="s">
        <v>250</v>
      </c>
      <c r="E64" s="23">
        <v>39102.83</v>
      </c>
      <c r="F64" s="23">
        <v>0</v>
      </c>
      <c r="G64" s="20" t="s">
        <v>236</v>
      </c>
      <c r="H64" s="20" t="s">
        <v>36</v>
      </c>
      <c r="I64" s="30" t="s">
        <v>251</v>
      </c>
      <c r="J64" s="20" t="s">
        <v>21</v>
      </c>
      <c r="K64" s="37">
        <v>46013</v>
      </c>
      <c r="L64" s="34">
        <f t="shared" si="0"/>
        <v>1</v>
      </c>
      <c r="M64" s="39">
        <v>0.0385</v>
      </c>
      <c r="N64" s="36">
        <f t="shared" si="4"/>
        <v>4.18183043055556</v>
      </c>
      <c r="O64" s="36">
        <f t="shared" si="1"/>
        <v>4.18</v>
      </c>
    </row>
    <row r="65" s="1" customFormat="1" ht="14.25" spans="1:15">
      <c r="A65" s="19">
        <v>63</v>
      </c>
      <c r="B65" s="20" t="s">
        <v>160</v>
      </c>
      <c r="C65" s="27" t="s">
        <v>252</v>
      </c>
      <c r="D65" s="30" t="s">
        <v>253</v>
      </c>
      <c r="E65" s="23">
        <v>9307.5</v>
      </c>
      <c r="F65" s="23">
        <v>0</v>
      </c>
      <c r="G65" s="20" t="s">
        <v>254</v>
      </c>
      <c r="H65" s="20" t="s">
        <v>255</v>
      </c>
      <c r="I65" s="30" t="s">
        <v>256</v>
      </c>
      <c r="J65" s="20" t="s">
        <v>21</v>
      </c>
      <c r="K65" s="37">
        <v>46014</v>
      </c>
      <c r="L65" s="34">
        <f t="shared" si="0"/>
        <v>2</v>
      </c>
      <c r="M65" s="39">
        <v>0.0385</v>
      </c>
      <c r="N65" s="36">
        <f t="shared" si="4"/>
        <v>1.99077083333333</v>
      </c>
      <c r="O65" s="36">
        <f t="shared" si="1"/>
        <v>1.99</v>
      </c>
    </row>
    <row r="66" s="1" customFormat="1" ht="14.25" spans="1:15">
      <c r="A66" s="19">
        <v>64</v>
      </c>
      <c r="B66" s="20" t="s">
        <v>160</v>
      </c>
      <c r="C66" s="28" t="s">
        <v>257</v>
      </c>
      <c r="D66" s="30" t="s">
        <v>258</v>
      </c>
      <c r="E66" s="23">
        <v>39902.52</v>
      </c>
      <c r="F66" s="23">
        <v>0</v>
      </c>
      <c r="G66" s="20" t="s">
        <v>259</v>
      </c>
      <c r="H66" s="20" t="s">
        <v>42</v>
      </c>
      <c r="I66" s="30" t="s">
        <v>260</v>
      </c>
      <c r="J66" s="20" t="s">
        <v>21</v>
      </c>
      <c r="K66" s="20" t="s">
        <v>42</v>
      </c>
      <c r="L66" s="34">
        <f t="shared" si="0"/>
        <v>10</v>
      </c>
      <c r="M66" s="39">
        <v>0.036</v>
      </c>
      <c r="N66" s="36">
        <f t="shared" si="4"/>
        <v>39.90252</v>
      </c>
      <c r="O66" s="36">
        <f t="shared" si="1"/>
        <v>39.9</v>
      </c>
    </row>
    <row r="67" s="1" customFormat="1" ht="14.25" spans="1:15">
      <c r="A67" s="19">
        <v>65</v>
      </c>
      <c r="B67" s="20" t="s">
        <v>50</v>
      </c>
      <c r="C67" s="27" t="s">
        <v>261</v>
      </c>
      <c r="D67" s="30" t="s">
        <v>262</v>
      </c>
      <c r="E67" s="23">
        <v>27600</v>
      </c>
      <c r="F67" s="23">
        <v>0</v>
      </c>
      <c r="G67" s="20" t="s">
        <v>247</v>
      </c>
      <c r="H67" s="20" t="s">
        <v>140</v>
      </c>
      <c r="I67" s="30" t="s">
        <v>263</v>
      </c>
      <c r="J67" s="20" t="s">
        <v>21</v>
      </c>
      <c r="K67" s="37">
        <v>46015</v>
      </c>
      <c r="L67" s="34">
        <f t="shared" ref="L67:L76" si="5">K67-J67</f>
        <v>3</v>
      </c>
      <c r="M67" s="39">
        <v>0.0385</v>
      </c>
      <c r="N67" s="36">
        <f t="shared" si="4"/>
        <v>8.855</v>
      </c>
      <c r="O67" s="36">
        <f t="shared" ref="O67:O76" si="6">ROUND(N67,2)</f>
        <v>8.86</v>
      </c>
    </row>
    <row r="68" s="1" customFormat="1" ht="14.25" spans="1:15">
      <c r="A68" s="19">
        <v>66</v>
      </c>
      <c r="B68" s="25" t="s">
        <v>264</v>
      </c>
      <c r="C68" s="27" t="s">
        <v>265</v>
      </c>
      <c r="D68" s="30" t="s">
        <v>266</v>
      </c>
      <c r="E68" s="23">
        <v>16000</v>
      </c>
      <c r="F68" s="23">
        <v>0</v>
      </c>
      <c r="G68" s="20" t="s">
        <v>267</v>
      </c>
      <c r="H68" s="20" t="s">
        <v>42</v>
      </c>
      <c r="I68" s="30" t="s">
        <v>268</v>
      </c>
      <c r="J68" s="20" t="s">
        <v>21</v>
      </c>
      <c r="K68" s="37">
        <v>46021</v>
      </c>
      <c r="L68" s="34">
        <f t="shared" si="5"/>
        <v>9</v>
      </c>
      <c r="M68" s="39">
        <v>0.036</v>
      </c>
      <c r="N68" s="36">
        <f t="shared" si="4"/>
        <v>14.4</v>
      </c>
      <c r="O68" s="36">
        <f t="shared" si="6"/>
        <v>14.4</v>
      </c>
    </row>
    <row r="69" s="1" customFormat="1" ht="14.25" spans="1:15">
      <c r="A69" s="19">
        <v>67</v>
      </c>
      <c r="B69" s="20" t="s">
        <v>148</v>
      </c>
      <c r="C69" s="28" t="s">
        <v>269</v>
      </c>
      <c r="D69" s="30" t="s">
        <v>270</v>
      </c>
      <c r="E69" s="23">
        <v>50000</v>
      </c>
      <c r="F69" s="23">
        <v>0</v>
      </c>
      <c r="G69" s="20" t="s">
        <v>271</v>
      </c>
      <c r="H69" s="20" t="s">
        <v>116</v>
      </c>
      <c r="I69" s="30" t="s">
        <v>272</v>
      </c>
      <c r="J69" s="20" t="s">
        <v>21</v>
      </c>
      <c r="K69" s="33">
        <v>46014</v>
      </c>
      <c r="L69" s="34">
        <f t="shared" si="5"/>
        <v>2</v>
      </c>
      <c r="M69" s="39">
        <v>0.0395</v>
      </c>
      <c r="N69" s="36">
        <f>E69*M69*L69/360-10000*0.0395*4/360-10000*0.0395*2/360</f>
        <v>4.38888888888889</v>
      </c>
      <c r="O69" s="36">
        <f t="shared" si="6"/>
        <v>4.39</v>
      </c>
    </row>
    <row r="70" s="1" customFormat="1" ht="14.25" spans="1:15">
      <c r="A70" s="19">
        <v>68</v>
      </c>
      <c r="B70" s="20" t="s">
        <v>160</v>
      </c>
      <c r="C70" s="27" t="s">
        <v>273</v>
      </c>
      <c r="D70" s="30" t="s">
        <v>274</v>
      </c>
      <c r="E70" s="23">
        <v>50000</v>
      </c>
      <c r="F70" s="23">
        <v>0</v>
      </c>
      <c r="G70" s="20" t="s">
        <v>275</v>
      </c>
      <c r="H70" s="20" t="s">
        <v>26</v>
      </c>
      <c r="I70" s="30" t="s">
        <v>276</v>
      </c>
      <c r="J70" s="20" t="s">
        <v>21</v>
      </c>
      <c r="K70" s="37">
        <v>46020</v>
      </c>
      <c r="L70" s="34">
        <f t="shared" si="5"/>
        <v>8</v>
      </c>
      <c r="M70" s="39">
        <v>0.031</v>
      </c>
      <c r="N70" s="36">
        <f t="shared" ref="N70:N76" si="7">E70*M70*L70/360</f>
        <v>34.4444444444444</v>
      </c>
      <c r="O70" s="36">
        <f t="shared" si="6"/>
        <v>34.44</v>
      </c>
    </row>
    <row r="71" s="1" customFormat="1" ht="14.25" spans="1:15">
      <c r="A71" s="19">
        <v>69</v>
      </c>
      <c r="B71" s="20" t="s">
        <v>50</v>
      </c>
      <c r="C71" s="27" t="s">
        <v>277</v>
      </c>
      <c r="D71" s="30" t="s">
        <v>278</v>
      </c>
      <c r="E71" s="23">
        <v>40000</v>
      </c>
      <c r="F71" s="23">
        <v>0</v>
      </c>
      <c r="G71" s="20" t="s">
        <v>279</v>
      </c>
      <c r="H71" s="20" t="s">
        <v>99</v>
      </c>
      <c r="I71" s="30" t="s">
        <v>280</v>
      </c>
      <c r="J71" s="20" t="s">
        <v>21</v>
      </c>
      <c r="K71" s="37">
        <v>46016</v>
      </c>
      <c r="L71" s="34">
        <f t="shared" si="5"/>
        <v>4</v>
      </c>
      <c r="M71" s="39">
        <v>0.031</v>
      </c>
      <c r="N71" s="36">
        <f t="shared" si="7"/>
        <v>13.7777777777778</v>
      </c>
      <c r="O71" s="36">
        <f t="shared" si="6"/>
        <v>13.78</v>
      </c>
    </row>
    <row r="72" s="1" customFormat="1" ht="14.25" spans="1:15">
      <c r="A72" s="19">
        <v>70</v>
      </c>
      <c r="B72" s="20" t="s">
        <v>148</v>
      </c>
      <c r="C72" s="27" t="s">
        <v>281</v>
      </c>
      <c r="D72" s="30" t="s">
        <v>282</v>
      </c>
      <c r="E72" s="23">
        <v>40000</v>
      </c>
      <c r="F72" s="23">
        <v>0</v>
      </c>
      <c r="G72" s="20" t="s">
        <v>283</v>
      </c>
      <c r="H72" s="20" t="s">
        <v>255</v>
      </c>
      <c r="I72" s="30" t="s">
        <v>284</v>
      </c>
      <c r="J72" s="20" t="s">
        <v>21</v>
      </c>
      <c r="K72" s="37">
        <v>46014</v>
      </c>
      <c r="L72" s="34">
        <f t="shared" si="5"/>
        <v>2</v>
      </c>
      <c r="M72" s="39">
        <v>0.031</v>
      </c>
      <c r="N72" s="36">
        <f t="shared" si="7"/>
        <v>6.88888888888889</v>
      </c>
      <c r="O72" s="36">
        <f t="shared" si="6"/>
        <v>6.89</v>
      </c>
    </row>
    <row r="73" s="1" customFormat="1" ht="14.25" spans="1:15">
      <c r="A73" s="19">
        <v>71</v>
      </c>
      <c r="B73" s="20" t="s">
        <v>131</v>
      </c>
      <c r="C73" s="27" t="s">
        <v>285</v>
      </c>
      <c r="D73" s="30" t="s">
        <v>286</v>
      </c>
      <c r="E73" s="23">
        <v>50000</v>
      </c>
      <c r="F73" s="23">
        <v>0</v>
      </c>
      <c r="G73" s="20" t="s">
        <v>275</v>
      </c>
      <c r="H73" s="20" t="s">
        <v>26</v>
      </c>
      <c r="I73" s="30" t="s">
        <v>287</v>
      </c>
      <c r="J73" s="20" t="s">
        <v>21</v>
      </c>
      <c r="K73" s="37">
        <v>46013</v>
      </c>
      <c r="L73" s="34">
        <f t="shared" si="5"/>
        <v>1</v>
      </c>
      <c r="M73" s="39">
        <v>0.031</v>
      </c>
      <c r="N73" s="36">
        <f t="shared" si="7"/>
        <v>4.30555555555556</v>
      </c>
      <c r="O73" s="36">
        <f t="shared" si="6"/>
        <v>4.31</v>
      </c>
    </row>
    <row r="74" s="1" customFormat="1" ht="14.25" spans="1:15">
      <c r="A74" s="19">
        <v>72</v>
      </c>
      <c r="B74" s="20" t="s">
        <v>22</v>
      </c>
      <c r="C74" s="27" t="s">
        <v>288</v>
      </c>
      <c r="D74" s="29" t="s">
        <v>289</v>
      </c>
      <c r="E74" s="23">
        <v>50000</v>
      </c>
      <c r="F74" s="23">
        <v>0</v>
      </c>
      <c r="G74" s="20" t="s">
        <v>290</v>
      </c>
      <c r="H74" s="20" t="s">
        <v>99</v>
      </c>
      <c r="I74" s="30" t="s">
        <v>90</v>
      </c>
      <c r="J74" s="20" t="s">
        <v>21</v>
      </c>
      <c r="K74" s="20" t="s">
        <v>99</v>
      </c>
      <c r="L74" s="34">
        <f t="shared" si="5"/>
        <v>5</v>
      </c>
      <c r="M74" s="39">
        <v>0.031</v>
      </c>
      <c r="N74" s="36">
        <f t="shared" si="7"/>
        <v>21.5277777777778</v>
      </c>
      <c r="O74" s="36">
        <f t="shared" si="6"/>
        <v>21.53</v>
      </c>
    </row>
    <row r="75" s="1" customFormat="1" ht="14.25" spans="1:15">
      <c r="A75" s="19">
        <v>73</v>
      </c>
      <c r="B75" s="20" t="s">
        <v>38</v>
      </c>
      <c r="C75" s="27" t="s">
        <v>291</v>
      </c>
      <c r="D75" s="30" t="s">
        <v>292</v>
      </c>
      <c r="E75" s="23">
        <v>32000</v>
      </c>
      <c r="F75" s="23">
        <v>0</v>
      </c>
      <c r="G75" s="20" t="s">
        <v>293</v>
      </c>
      <c r="H75" s="20" t="s">
        <v>26</v>
      </c>
      <c r="I75" s="30" t="s">
        <v>294</v>
      </c>
      <c r="J75" s="20" t="s">
        <v>21</v>
      </c>
      <c r="K75" s="37">
        <v>46020</v>
      </c>
      <c r="L75" s="34">
        <f t="shared" si="5"/>
        <v>8</v>
      </c>
      <c r="M75" s="39">
        <v>0.031</v>
      </c>
      <c r="N75" s="36">
        <f t="shared" si="7"/>
        <v>22.0444444444444</v>
      </c>
      <c r="O75" s="36">
        <f t="shared" si="6"/>
        <v>22.04</v>
      </c>
    </row>
    <row r="76" s="1" customFormat="1" ht="14.25" spans="1:15">
      <c r="A76" s="19">
        <v>74</v>
      </c>
      <c r="B76" s="20" t="s">
        <v>160</v>
      </c>
      <c r="C76" s="27" t="s">
        <v>295</v>
      </c>
      <c r="D76" s="30" t="s">
        <v>296</v>
      </c>
      <c r="E76" s="23">
        <v>40000</v>
      </c>
      <c r="F76" s="23">
        <v>0</v>
      </c>
      <c r="G76" s="20" t="s">
        <v>297</v>
      </c>
      <c r="H76" s="20" t="s">
        <v>89</v>
      </c>
      <c r="I76" s="30" t="s">
        <v>298</v>
      </c>
      <c r="J76" s="20" t="s">
        <v>21</v>
      </c>
      <c r="K76" s="37">
        <v>46014</v>
      </c>
      <c r="L76" s="34">
        <f t="shared" si="5"/>
        <v>2</v>
      </c>
      <c r="M76" s="39">
        <v>0.031</v>
      </c>
      <c r="N76" s="36">
        <f t="shared" si="7"/>
        <v>6.88888888888889</v>
      </c>
      <c r="O76" s="36">
        <f t="shared" si="6"/>
        <v>6.89</v>
      </c>
    </row>
    <row r="77" s="1" customFormat="1" ht="14.25" spans="1:15">
      <c r="A77" s="19">
        <v>75</v>
      </c>
      <c r="B77" s="25" t="s">
        <v>299</v>
      </c>
      <c r="C77" s="27" t="s">
        <v>300</v>
      </c>
      <c r="D77" s="30" t="s">
        <v>301</v>
      </c>
      <c r="E77" s="23">
        <v>40000</v>
      </c>
      <c r="F77" s="23">
        <v>40000</v>
      </c>
      <c r="G77" s="20" t="s">
        <v>302</v>
      </c>
      <c r="H77" s="20" t="s">
        <v>303</v>
      </c>
      <c r="I77" s="30" t="s">
        <v>304</v>
      </c>
      <c r="J77" s="20" t="s">
        <v>21</v>
      </c>
      <c r="K77" s="20" t="s">
        <v>305</v>
      </c>
      <c r="L77" s="34">
        <f t="shared" ref="L77:L116" si="8">K77-J77</f>
        <v>90</v>
      </c>
      <c r="M77" s="39">
        <v>0.035</v>
      </c>
      <c r="N77" s="36">
        <f t="shared" ref="N77:N127" si="9">E77*M77*L77/360</f>
        <v>350</v>
      </c>
      <c r="O77" s="36">
        <f t="shared" ref="O77:O127" si="10">ROUND(N77,2)</f>
        <v>350</v>
      </c>
    </row>
    <row r="78" s="1" customFormat="1" ht="14.25" spans="1:15">
      <c r="A78" s="19">
        <v>76</v>
      </c>
      <c r="B78" s="20" t="s">
        <v>299</v>
      </c>
      <c r="C78" s="27" t="s">
        <v>306</v>
      </c>
      <c r="D78" s="30" t="s">
        <v>307</v>
      </c>
      <c r="E78" s="23">
        <v>40000</v>
      </c>
      <c r="F78" s="23">
        <v>40000</v>
      </c>
      <c r="G78" s="20" t="s">
        <v>302</v>
      </c>
      <c r="H78" s="20" t="s">
        <v>303</v>
      </c>
      <c r="I78" s="30" t="s">
        <v>308</v>
      </c>
      <c r="J78" s="20" t="s">
        <v>21</v>
      </c>
      <c r="K78" s="20" t="s">
        <v>305</v>
      </c>
      <c r="L78" s="34">
        <f t="shared" si="8"/>
        <v>90</v>
      </c>
      <c r="M78" s="39">
        <v>0.035</v>
      </c>
      <c r="N78" s="36">
        <f t="shared" si="9"/>
        <v>350</v>
      </c>
      <c r="O78" s="36">
        <f t="shared" si="10"/>
        <v>350</v>
      </c>
    </row>
    <row r="79" s="1" customFormat="1" ht="14.25" spans="1:15">
      <c r="A79" s="19">
        <v>77</v>
      </c>
      <c r="B79" s="20" t="s">
        <v>299</v>
      </c>
      <c r="C79" s="27" t="s">
        <v>309</v>
      </c>
      <c r="D79" s="30" t="s">
        <v>310</v>
      </c>
      <c r="E79" s="23">
        <v>40000</v>
      </c>
      <c r="F79" s="23">
        <v>40000</v>
      </c>
      <c r="G79" s="20" t="s">
        <v>311</v>
      </c>
      <c r="H79" s="20" t="s">
        <v>312</v>
      </c>
      <c r="I79" s="30" t="s">
        <v>31</v>
      </c>
      <c r="J79" s="20" t="s">
        <v>21</v>
      </c>
      <c r="K79" s="20" t="s">
        <v>305</v>
      </c>
      <c r="L79" s="34">
        <f t="shared" si="8"/>
        <v>90</v>
      </c>
      <c r="M79" s="39">
        <v>0.035</v>
      </c>
      <c r="N79" s="36">
        <f t="shared" si="9"/>
        <v>350</v>
      </c>
      <c r="O79" s="36">
        <f t="shared" si="10"/>
        <v>350</v>
      </c>
    </row>
    <row r="80" s="1" customFormat="1" ht="14.25" spans="1:15">
      <c r="A80" s="19">
        <v>78</v>
      </c>
      <c r="B80" s="20" t="s">
        <v>299</v>
      </c>
      <c r="C80" s="27" t="s">
        <v>313</v>
      </c>
      <c r="D80" s="29" t="s">
        <v>314</v>
      </c>
      <c r="E80" s="23">
        <v>20000</v>
      </c>
      <c r="F80" s="23">
        <v>20000</v>
      </c>
      <c r="G80" s="20" t="s">
        <v>315</v>
      </c>
      <c r="H80" s="20" t="s">
        <v>316</v>
      </c>
      <c r="I80" s="30" t="s">
        <v>317</v>
      </c>
      <c r="J80" s="20" t="s">
        <v>21</v>
      </c>
      <c r="K80" s="20" t="s">
        <v>305</v>
      </c>
      <c r="L80" s="34">
        <f t="shared" si="8"/>
        <v>90</v>
      </c>
      <c r="M80" s="39">
        <v>0.035</v>
      </c>
      <c r="N80" s="36">
        <f t="shared" si="9"/>
        <v>175</v>
      </c>
      <c r="O80" s="36">
        <f t="shared" si="10"/>
        <v>175</v>
      </c>
    </row>
    <row r="81" s="1" customFormat="1" ht="14.25" spans="1:15">
      <c r="A81" s="19">
        <v>79</v>
      </c>
      <c r="B81" s="20" t="s">
        <v>299</v>
      </c>
      <c r="C81" s="27" t="s">
        <v>318</v>
      </c>
      <c r="D81" s="29" t="s">
        <v>319</v>
      </c>
      <c r="E81" s="23">
        <v>30000</v>
      </c>
      <c r="F81" s="23">
        <v>30000</v>
      </c>
      <c r="G81" s="20" t="s">
        <v>320</v>
      </c>
      <c r="H81" s="20" t="s">
        <v>321</v>
      </c>
      <c r="I81" s="30" t="s">
        <v>54</v>
      </c>
      <c r="J81" s="20" t="s">
        <v>21</v>
      </c>
      <c r="K81" s="20" t="s">
        <v>305</v>
      </c>
      <c r="L81" s="34">
        <f t="shared" si="8"/>
        <v>90</v>
      </c>
      <c r="M81" s="39">
        <v>0.035</v>
      </c>
      <c r="N81" s="36">
        <f t="shared" si="9"/>
        <v>262.5</v>
      </c>
      <c r="O81" s="36">
        <f t="shared" si="10"/>
        <v>262.5</v>
      </c>
    </row>
    <row r="82" s="1" customFormat="1" ht="14.25" spans="1:15">
      <c r="A82" s="19">
        <v>80</v>
      </c>
      <c r="B82" s="20" t="s">
        <v>38</v>
      </c>
      <c r="C82" s="27" t="s">
        <v>322</v>
      </c>
      <c r="D82" s="29" t="s">
        <v>323</v>
      </c>
      <c r="E82" s="23">
        <v>32000</v>
      </c>
      <c r="F82" s="23">
        <v>32000</v>
      </c>
      <c r="G82" s="20" t="s">
        <v>324</v>
      </c>
      <c r="H82" s="20" t="s">
        <v>325</v>
      </c>
      <c r="I82" s="30" t="s">
        <v>326</v>
      </c>
      <c r="J82" s="20" t="s">
        <v>21</v>
      </c>
      <c r="K82" s="20" t="s">
        <v>305</v>
      </c>
      <c r="L82" s="34">
        <f t="shared" si="8"/>
        <v>90</v>
      </c>
      <c r="M82" s="39">
        <v>0.035</v>
      </c>
      <c r="N82" s="36">
        <f t="shared" si="9"/>
        <v>280</v>
      </c>
      <c r="O82" s="36">
        <f t="shared" si="10"/>
        <v>280</v>
      </c>
    </row>
    <row r="83" s="1" customFormat="1" ht="14.25" spans="1:15">
      <c r="A83" s="19">
        <v>81</v>
      </c>
      <c r="B83" s="20" t="s">
        <v>38</v>
      </c>
      <c r="C83" s="27" t="s">
        <v>327</v>
      </c>
      <c r="D83" s="30" t="s">
        <v>328</v>
      </c>
      <c r="E83" s="23">
        <v>40000</v>
      </c>
      <c r="F83" s="23">
        <v>40000</v>
      </c>
      <c r="G83" s="20" t="s">
        <v>329</v>
      </c>
      <c r="H83" s="20" t="s">
        <v>330</v>
      </c>
      <c r="I83" s="30" t="s">
        <v>331</v>
      </c>
      <c r="J83" s="20" t="s">
        <v>21</v>
      </c>
      <c r="K83" s="20" t="s">
        <v>305</v>
      </c>
      <c r="L83" s="34">
        <f t="shared" si="8"/>
        <v>90</v>
      </c>
      <c r="M83" s="39">
        <v>0.035</v>
      </c>
      <c r="N83" s="36">
        <f t="shared" si="9"/>
        <v>350</v>
      </c>
      <c r="O83" s="36">
        <f t="shared" si="10"/>
        <v>350</v>
      </c>
    </row>
    <row r="84" s="1" customFormat="1" ht="14.25" spans="1:15">
      <c r="A84" s="19">
        <v>82</v>
      </c>
      <c r="B84" s="20" t="s">
        <v>38</v>
      </c>
      <c r="C84" s="27" t="s">
        <v>332</v>
      </c>
      <c r="D84" s="30" t="s">
        <v>333</v>
      </c>
      <c r="E84" s="23">
        <v>40000</v>
      </c>
      <c r="F84" s="23">
        <v>40000</v>
      </c>
      <c r="G84" s="20" t="s">
        <v>334</v>
      </c>
      <c r="H84" s="20" t="s">
        <v>335</v>
      </c>
      <c r="I84" s="30" t="s">
        <v>336</v>
      </c>
      <c r="J84" s="20" t="s">
        <v>21</v>
      </c>
      <c r="K84" s="20" t="s">
        <v>305</v>
      </c>
      <c r="L84" s="34">
        <f t="shared" si="8"/>
        <v>90</v>
      </c>
      <c r="M84" s="39">
        <v>0.035</v>
      </c>
      <c r="N84" s="36">
        <f t="shared" si="9"/>
        <v>350</v>
      </c>
      <c r="O84" s="36">
        <f t="shared" si="10"/>
        <v>350</v>
      </c>
    </row>
    <row r="85" s="1" customFormat="1" ht="14.25" spans="1:15">
      <c r="A85" s="19">
        <v>83</v>
      </c>
      <c r="B85" s="20" t="s">
        <v>38</v>
      </c>
      <c r="C85" s="27" t="s">
        <v>337</v>
      </c>
      <c r="D85" s="30" t="s">
        <v>338</v>
      </c>
      <c r="E85" s="23">
        <v>40000</v>
      </c>
      <c r="F85" s="23">
        <v>0</v>
      </c>
      <c r="G85" s="20" t="s">
        <v>339</v>
      </c>
      <c r="H85" s="20" t="s">
        <v>116</v>
      </c>
      <c r="I85" s="30" t="s">
        <v>340</v>
      </c>
      <c r="J85" s="20" t="s">
        <v>21</v>
      </c>
      <c r="K85" s="37">
        <v>46014</v>
      </c>
      <c r="L85" s="34">
        <f t="shared" si="8"/>
        <v>2</v>
      </c>
      <c r="M85" s="39">
        <v>0.03</v>
      </c>
      <c r="N85" s="36">
        <f t="shared" si="9"/>
        <v>6.66666666666667</v>
      </c>
      <c r="O85" s="36">
        <f t="shared" si="10"/>
        <v>6.67</v>
      </c>
    </row>
    <row r="86" s="1" customFormat="1" ht="14.25" spans="1:15">
      <c r="A86" s="19">
        <v>84</v>
      </c>
      <c r="B86" s="20" t="s">
        <v>38</v>
      </c>
      <c r="C86" s="27" t="s">
        <v>341</v>
      </c>
      <c r="D86" s="30" t="s">
        <v>342</v>
      </c>
      <c r="E86" s="23">
        <v>40000</v>
      </c>
      <c r="F86" s="23">
        <v>0</v>
      </c>
      <c r="G86" s="20" t="s">
        <v>339</v>
      </c>
      <c r="H86" s="20" t="s">
        <v>116</v>
      </c>
      <c r="I86" s="30" t="s">
        <v>343</v>
      </c>
      <c r="J86" s="20" t="s">
        <v>21</v>
      </c>
      <c r="K86" s="20" t="s">
        <v>116</v>
      </c>
      <c r="L86" s="34">
        <f t="shared" si="8"/>
        <v>4</v>
      </c>
      <c r="M86" s="39">
        <v>0.03</v>
      </c>
      <c r="N86" s="36">
        <f>E86*M86*L86/360-2000*0.03*2/360</f>
        <v>13</v>
      </c>
      <c r="O86" s="36">
        <f t="shared" si="10"/>
        <v>13</v>
      </c>
    </row>
    <row r="87" s="1" customFormat="1" ht="14.25" spans="1:15">
      <c r="A87" s="19">
        <v>85</v>
      </c>
      <c r="B87" s="20" t="s">
        <v>38</v>
      </c>
      <c r="C87" s="27" t="s">
        <v>344</v>
      </c>
      <c r="D87" s="30" t="s">
        <v>345</v>
      </c>
      <c r="E87" s="23">
        <v>40000</v>
      </c>
      <c r="F87" s="23">
        <v>40000</v>
      </c>
      <c r="G87" s="20" t="s">
        <v>346</v>
      </c>
      <c r="H87" s="20" t="s">
        <v>347</v>
      </c>
      <c r="I87" s="30" t="s">
        <v>348</v>
      </c>
      <c r="J87" s="20" t="s">
        <v>21</v>
      </c>
      <c r="K87" s="20" t="s">
        <v>305</v>
      </c>
      <c r="L87" s="34">
        <f t="shared" si="8"/>
        <v>90</v>
      </c>
      <c r="M87" s="39">
        <v>0.035</v>
      </c>
      <c r="N87" s="36">
        <f t="shared" si="9"/>
        <v>350</v>
      </c>
      <c r="O87" s="36">
        <f t="shared" si="10"/>
        <v>350</v>
      </c>
    </row>
    <row r="88" s="1" customFormat="1" ht="14.25" spans="1:15">
      <c r="A88" s="19">
        <v>86</v>
      </c>
      <c r="B88" s="20" t="s">
        <v>38</v>
      </c>
      <c r="C88" s="27" t="s">
        <v>349</v>
      </c>
      <c r="D88" s="30" t="s">
        <v>350</v>
      </c>
      <c r="E88" s="23">
        <v>40000</v>
      </c>
      <c r="F88" s="23">
        <v>40000</v>
      </c>
      <c r="G88" s="20" t="s">
        <v>351</v>
      </c>
      <c r="H88" s="20" t="s">
        <v>352</v>
      </c>
      <c r="I88" s="30" t="s">
        <v>353</v>
      </c>
      <c r="J88" s="20" t="s">
        <v>21</v>
      </c>
      <c r="K88" s="20" t="s">
        <v>305</v>
      </c>
      <c r="L88" s="34">
        <f t="shared" si="8"/>
        <v>90</v>
      </c>
      <c r="M88" s="39">
        <v>0.035</v>
      </c>
      <c r="N88" s="36">
        <f t="shared" si="9"/>
        <v>350</v>
      </c>
      <c r="O88" s="36">
        <f t="shared" si="10"/>
        <v>350</v>
      </c>
    </row>
    <row r="89" s="1" customFormat="1" ht="14.25" spans="1:15">
      <c r="A89" s="19">
        <v>87</v>
      </c>
      <c r="B89" s="20" t="s">
        <v>38</v>
      </c>
      <c r="C89" s="27" t="s">
        <v>354</v>
      </c>
      <c r="D89" s="30" t="s">
        <v>355</v>
      </c>
      <c r="E89" s="23">
        <v>40000</v>
      </c>
      <c r="F89" s="23">
        <v>0</v>
      </c>
      <c r="G89" s="20" t="s">
        <v>339</v>
      </c>
      <c r="H89" s="20" t="s">
        <v>99</v>
      </c>
      <c r="I89" s="30" t="s">
        <v>356</v>
      </c>
      <c r="J89" s="20" t="s">
        <v>21</v>
      </c>
      <c r="K89" s="37">
        <v>46016</v>
      </c>
      <c r="L89" s="34">
        <f t="shared" si="8"/>
        <v>4</v>
      </c>
      <c r="M89" s="39">
        <v>0.03</v>
      </c>
      <c r="N89" s="36">
        <f t="shared" si="9"/>
        <v>13.3333333333333</v>
      </c>
      <c r="O89" s="36">
        <f t="shared" si="10"/>
        <v>13.33</v>
      </c>
    </row>
    <row r="90" s="1" customFormat="1" ht="14.25" spans="1:15">
      <c r="A90" s="19">
        <v>88</v>
      </c>
      <c r="B90" s="20" t="s">
        <v>38</v>
      </c>
      <c r="C90" s="27" t="s">
        <v>357</v>
      </c>
      <c r="D90" s="30" t="s">
        <v>358</v>
      </c>
      <c r="E90" s="23">
        <v>40000</v>
      </c>
      <c r="F90" s="23">
        <v>0</v>
      </c>
      <c r="G90" s="20" t="s">
        <v>339</v>
      </c>
      <c r="H90" s="20" t="s">
        <v>99</v>
      </c>
      <c r="I90" s="30" t="s">
        <v>359</v>
      </c>
      <c r="J90" s="20" t="s">
        <v>21</v>
      </c>
      <c r="K90" s="37">
        <v>46017</v>
      </c>
      <c r="L90" s="34">
        <f t="shared" si="8"/>
        <v>5</v>
      </c>
      <c r="M90" s="39">
        <v>0.03</v>
      </c>
      <c r="N90" s="36">
        <f t="shared" si="9"/>
        <v>16.6666666666667</v>
      </c>
      <c r="O90" s="36">
        <f t="shared" si="10"/>
        <v>16.67</v>
      </c>
    </row>
    <row r="91" s="1" customFormat="1" ht="14.25" spans="1:15">
      <c r="A91" s="19">
        <v>89</v>
      </c>
      <c r="B91" s="20" t="s">
        <v>38</v>
      </c>
      <c r="C91" s="27" t="s">
        <v>360</v>
      </c>
      <c r="D91" s="30" t="s">
        <v>361</v>
      </c>
      <c r="E91" s="23">
        <v>32000</v>
      </c>
      <c r="F91" s="23">
        <v>32000</v>
      </c>
      <c r="G91" s="20" t="s">
        <v>362</v>
      </c>
      <c r="H91" s="20" t="s">
        <v>363</v>
      </c>
      <c r="I91" s="30" t="s">
        <v>54</v>
      </c>
      <c r="J91" s="20" t="s">
        <v>21</v>
      </c>
      <c r="K91" s="20" t="s">
        <v>305</v>
      </c>
      <c r="L91" s="34">
        <f t="shared" si="8"/>
        <v>90</v>
      </c>
      <c r="M91" s="39">
        <v>0.035</v>
      </c>
      <c r="N91" s="36">
        <f t="shared" si="9"/>
        <v>280</v>
      </c>
      <c r="O91" s="36">
        <f t="shared" si="10"/>
        <v>280</v>
      </c>
    </row>
    <row r="92" s="1" customFormat="1" ht="14.25" spans="1:15">
      <c r="A92" s="19">
        <v>90</v>
      </c>
      <c r="B92" s="20" t="s">
        <v>38</v>
      </c>
      <c r="C92" s="27" t="s">
        <v>364</v>
      </c>
      <c r="D92" s="30" t="s">
        <v>365</v>
      </c>
      <c r="E92" s="23">
        <v>18000</v>
      </c>
      <c r="F92" s="23">
        <v>18000</v>
      </c>
      <c r="G92" s="20" t="s">
        <v>324</v>
      </c>
      <c r="H92" s="20" t="s">
        <v>366</v>
      </c>
      <c r="I92" s="30" t="s">
        <v>367</v>
      </c>
      <c r="J92" s="20" t="s">
        <v>21</v>
      </c>
      <c r="K92" s="20" t="s">
        <v>305</v>
      </c>
      <c r="L92" s="34">
        <f t="shared" si="8"/>
        <v>90</v>
      </c>
      <c r="M92" s="39">
        <v>0.035</v>
      </c>
      <c r="N92" s="36">
        <f t="shared" si="9"/>
        <v>157.5</v>
      </c>
      <c r="O92" s="36">
        <f t="shared" si="10"/>
        <v>157.5</v>
      </c>
    </row>
    <row r="93" s="1" customFormat="1" ht="14.25" spans="1:15">
      <c r="A93" s="19">
        <v>91</v>
      </c>
      <c r="B93" s="20" t="s">
        <v>38</v>
      </c>
      <c r="C93" s="27" t="s">
        <v>368</v>
      </c>
      <c r="D93" s="30" t="s">
        <v>369</v>
      </c>
      <c r="E93" s="23">
        <v>40000</v>
      </c>
      <c r="F93" s="23">
        <v>0</v>
      </c>
      <c r="G93" s="20" t="s">
        <v>339</v>
      </c>
      <c r="H93" s="20" t="s">
        <v>99</v>
      </c>
      <c r="I93" s="30" t="s">
        <v>370</v>
      </c>
      <c r="J93" s="20" t="s">
        <v>21</v>
      </c>
      <c r="K93" s="37">
        <v>46015</v>
      </c>
      <c r="L93" s="34">
        <f t="shared" si="8"/>
        <v>3</v>
      </c>
      <c r="M93" s="39">
        <v>0.03</v>
      </c>
      <c r="N93" s="36">
        <f t="shared" si="9"/>
        <v>10</v>
      </c>
      <c r="O93" s="36">
        <f t="shared" si="10"/>
        <v>10</v>
      </c>
    </row>
    <row r="94" s="1" customFormat="1" ht="14.25" spans="1:15">
      <c r="A94" s="19">
        <v>92</v>
      </c>
      <c r="B94" s="20" t="s">
        <v>38</v>
      </c>
      <c r="C94" s="27" t="s">
        <v>371</v>
      </c>
      <c r="D94" s="29" t="s">
        <v>372</v>
      </c>
      <c r="E94" s="23">
        <v>40000</v>
      </c>
      <c r="F94" s="23">
        <v>40000</v>
      </c>
      <c r="G94" s="20" t="s">
        <v>373</v>
      </c>
      <c r="H94" s="20" t="s">
        <v>374</v>
      </c>
      <c r="I94" s="30" t="s">
        <v>375</v>
      </c>
      <c r="J94" s="20" t="s">
        <v>21</v>
      </c>
      <c r="K94" s="20" t="s">
        <v>305</v>
      </c>
      <c r="L94" s="34">
        <f t="shared" si="8"/>
        <v>90</v>
      </c>
      <c r="M94" s="39">
        <v>0.035</v>
      </c>
      <c r="N94" s="36">
        <f t="shared" si="9"/>
        <v>350</v>
      </c>
      <c r="O94" s="36">
        <f t="shared" si="10"/>
        <v>350</v>
      </c>
    </row>
    <row r="95" s="1" customFormat="1" ht="14.25" spans="1:15">
      <c r="A95" s="19">
        <v>93</v>
      </c>
      <c r="B95" s="20" t="s">
        <v>38</v>
      </c>
      <c r="C95" s="27" t="s">
        <v>376</v>
      </c>
      <c r="D95" s="29" t="s">
        <v>377</v>
      </c>
      <c r="E95" s="23">
        <v>40000</v>
      </c>
      <c r="F95" s="23">
        <v>40000</v>
      </c>
      <c r="G95" s="20" t="s">
        <v>329</v>
      </c>
      <c r="H95" s="20" t="s">
        <v>330</v>
      </c>
      <c r="I95" s="30" t="s">
        <v>378</v>
      </c>
      <c r="J95" s="20" t="s">
        <v>21</v>
      </c>
      <c r="K95" s="20" t="s">
        <v>305</v>
      </c>
      <c r="L95" s="34">
        <f t="shared" si="8"/>
        <v>90</v>
      </c>
      <c r="M95" s="39">
        <v>0.035</v>
      </c>
      <c r="N95" s="36">
        <f t="shared" si="9"/>
        <v>350</v>
      </c>
      <c r="O95" s="36">
        <f t="shared" si="10"/>
        <v>350</v>
      </c>
    </row>
    <row r="96" s="1" customFormat="1" ht="14.25" spans="1:15">
      <c r="A96" s="19">
        <v>94</v>
      </c>
      <c r="B96" s="20" t="s">
        <v>38</v>
      </c>
      <c r="C96" s="27" t="s">
        <v>379</v>
      </c>
      <c r="D96" s="30" t="s">
        <v>380</v>
      </c>
      <c r="E96" s="23">
        <v>32000</v>
      </c>
      <c r="F96" s="23">
        <v>27000</v>
      </c>
      <c r="G96" s="20" t="s">
        <v>381</v>
      </c>
      <c r="H96" s="20" t="s">
        <v>382</v>
      </c>
      <c r="I96" s="30" t="s">
        <v>383</v>
      </c>
      <c r="J96" s="20" t="s">
        <v>21</v>
      </c>
      <c r="K96" s="20" t="s">
        <v>305</v>
      </c>
      <c r="L96" s="34">
        <f t="shared" si="8"/>
        <v>90</v>
      </c>
      <c r="M96" s="39">
        <v>0.035</v>
      </c>
      <c r="N96" s="36">
        <f>E96*M96*L96/360-5000*0.035*82/360</f>
        <v>240.138888888889</v>
      </c>
      <c r="O96" s="36">
        <f t="shared" si="10"/>
        <v>240.14</v>
      </c>
    </row>
    <row r="97" s="1" customFormat="1" ht="14.25" spans="1:15">
      <c r="A97" s="19">
        <v>95</v>
      </c>
      <c r="B97" s="20" t="s">
        <v>38</v>
      </c>
      <c r="C97" s="27" t="s">
        <v>384</v>
      </c>
      <c r="D97" s="30" t="s">
        <v>385</v>
      </c>
      <c r="E97" s="23">
        <v>40000</v>
      </c>
      <c r="F97" s="23">
        <v>40000</v>
      </c>
      <c r="G97" s="20" t="s">
        <v>324</v>
      </c>
      <c r="H97" s="20" t="s">
        <v>386</v>
      </c>
      <c r="I97" s="30" t="s">
        <v>387</v>
      </c>
      <c r="J97" s="20" t="s">
        <v>21</v>
      </c>
      <c r="K97" s="20" t="s">
        <v>305</v>
      </c>
      <c r="L97" s="34">
        <f t="shared" si="8"/>
        <v>90</v>
      </c>
      <c r="M97" s="39">
        <v>0.035</v>
      </c>
      <c r="N97" s="36">
        <f t="shared" si="9"/>
        <v>350</v>
      </c>
      <c r="O97" s="36">
        <f t="shared" si="10"/>
        <v>350</v>
      </c>
    </row>
    <row r="98" s="1" customFormat="1" ht="14.25" spans="1:15">
      <c r="A98" s="19">
        <v>96</v>
      </c>
      <c r="B98" s="20" t="s">
        <v>38</v>
      </c>
      <c r="C98" s="27" t="s">
        <v>388</v>
      </c>
      <c r="D98" s="30" t="s">
        <v>389</v>
      </c>
      <c r="E98" s="23">
        <v>43000</v>
      </c>
      <c r="F98" s="23">
        <v>41000</v>
      </c>
      <c r="G98" s="20" t="s">
        <v>390</v>
      </c>
      <c r="H98" s="20" t="s">
        <v>391</v>
      </c>
      <c r="I98" s="30" t="s">
        <v>392</v>
      </c>
      <c r="J98" s="20" t="s">
        <v>21</v>
      </c>
      <c r="K98" s="20" t="s">
        <v>305</v>
      </c>
      <c r="L98" s="34">
        <f t="shared" si="8"/>
        <v>90</v>
      </c>
      <c r="M98" s="39">
        <v>0.035</v>
      </c>
      <c r="N98" s="36">
        <f>E98*M98*L98/360-2000*0.035*87/360</f>
        <v>359.333333333333</v>
      </c>
      <c r="O98" s="36">
        <f t="shared" si="10"/>
        <v>359.33</v>
      </c>
    </row>
    <row r="99" s="1" customFormat="1" ht="14.25" spans="1:15">
      <c r="A99" s="19">
        <v>97</v>
      </c>
      <c r="B99" s="20" t="s">
        <v>38</v>
      </c>
      <c r="C99" s="27" t="s">
        <v>393</v>
      </c>
      <c r="D99" s="30" t="s">
        <v>394</v>
      </c>
      <c r="E99" s="23">
        <v>14000</v>
      </c>
      <c r="F99" s="23">
        <v>14000</v>
      </c>
      <c r="G99" s="20" t="s">
        <v>324</v>
      </c>
      <c r="H99" s="20" t="s">
        <v>395</v>
      </c>
      <c r="I99" s="30" t="s">
        <v>43</v>
      </c>
      <c r="J99" s="20" t="s">
        <v>21</v>
      </c>
      <c r="K99" s="20" t="s">
        <v>305</v>
      </c>
      <c r="L99" s="34">
        <f t="shared" si="8"/>
        <v>90</v>
      </c>
      <c r="M99" s="39">
        <v>0.035</v>
      </c>
      <c r="N99" s="36">
        <f t="shared" si="9"/>
        <v>122.5</v>
      </c>
      <c r="O99" s="36">
        <f t="shared" si="10"/>
        <v>122.5</v>
      </c>
    </row>
    <row r="100" s="1" customFormat="1" ht="14.25" spans="1:15">
      <c r="A100" s="19">
        <v>98</v>
      </c>
      <c r="B100" s="20" t="s">
        <v>38</v>
      </c>
      <c r="C100" s="27" t="s">
        <v>396</v>
      </c>
      <c r="D100" s="30" t="s">
        <v>397</v>
      </c>
      <c r="E100" s="23">
        <v>40000</v>
      </c>
      <c r="F100" s="23">
        <v>40000</v>
      </c>
      <c r="G100" s="20" t="s">
        <v>398</v>
      </c>
      <c r="H100" s="20" t="s">
        <v>399</v>
      </c>
      <c r="I100" s="30" t="s">
        <v>400</v>
      </c>
      <c r="J100" s="20" t="s">
        <v>21</v>
      </c>
      <c r="K100" s="20" t="s">
        <v>305</v>
      </c>
      <c r="L100" s="34">
        <f t="shared" si="8"/>
        <v>90</v>
      </c>
      <c r="M100" s="39">
        <v>0.035</v>
      </c>
      <c r="N100" s="36">
        <f t="shared" si="9"/>
        <v>350</v>
      </c>
      <c r="O100" s="36">
        <f t="shared" si="10"/>
        <v>350</v>
      </c>
    </row>
    <row r="101" s="1" customFormat="1" ht="14.25" spans="1:15">
      <c r="A101" s="19">
        <v>99</v>
      </c>
      <c r="B101" s="20" t="s">
        <v>160</v>
      </c>
      <c r="C101" s="27" t="s">
        <v>401</v>
      </c>
      <c r="D101" s="30" t="s">
        <v>402</v>
      </c>
      <c r="E101" s="23">
        <v>40000</v>
      </c>
      <c r="F101" s="23">
        <v>39000</v>
      </c>
      <c r="G101" s="20" t="s">
        <v>403</v>
      </c>
      <c r="H101" s="20" t="s">
        <v>404</v>
      </c>
      <c r="I101" s="30" t="s">
        <v>405</v>
      </c>
      <c r="J101" s="20" t="s">
        <v>21</v>
      </c>
      <c r="K101" s="20" t="s">
        <v>305</v>
      </c>
      <c r="L101" s="34">
        <f t="shared" si="8"/>
        <v>90</v>
      </c>
      <c r="M101" s="39">
        <v>0.035</v>
      </c>
      <c r="N101" s="36">
        <f>E101*M101*L101/360-1000*0.035*91/360</f>
        <v>341.152777777778</v>
      </c>
      <c r="O101" s="36">
        <f t="shared" si="10"/>
        <v>341.15</v>
      </c>
    </row>
    <row r="102" s="1" customFormat="1" ht="14.25" spans="1:15">
      <c r="A102" s="19">
        <v>100</v>
      </c>
      <c r="B102" s="20" t="s">
        <v>160</v>
      </c>
      <c r="C102" s="27" t="s">
        <v>406</v>
      </c>
      <c r="D102" s="30" t="s">
        <v>407</v>
      </c>
      <c r="E102" s="23">
        <v>40000</v>
      </c>
      <c r="F102" s="23">
        <v>0</v>
      </c>
      <c r="G102" s="20" t="s">
        <v>408</v>
      </c>
      <c r="H102" s="20" t="s">
        <v>94</v>
      </c>
      <c r="I102" s="30" t="s">
        <v>409</v>
      </c>
      <c r="J102" s="20" t="s">
        <v>21</v>
      </c>
      <c r="K102" s="37">
        <v>46016</v>
      </c>
      <c r="L102" s="34">
        <f t="shared" si="8"/>
        <v>4</v>
      </c>
      <c r="M102" s="39">
        <v>0.03</v>
      </c>
      <c r="N102" s="36">
        <f t="shared" si="9"/>
        <v>13.3333333333333</v>
      </c>
      <c r="O102" s="36">
        <f t="shared" si="10"/>
        <v>13.33</v>
      </c>
    </row>
    <row r="103" s="1" customFormat="1" ht="14.25" spans="1:15">
      <c r="A103" s="19">
        <v>101</v>
      </c>
      <c r="B103" s="20" t="s">
        <v>160</v>
      </c>
      <c r="C103" s="27" t="s">
        <v>410</v>
      </c>
      <c r="D103" s="30" t="s">
        <v>411</v>
      </c>
      <c r="E103" s="23">
        <v>20000</v>
      </c>
      <c r="F103" s="23">
        <v>0</v>
      </c>
      <c r="G103" s="20" t="s">
        <v>412</v>
      </c>
      <c r="H103" s="20" t="s">
        <v>89</v>
      </c>
      <c r="I103" s="30" t="s">
        <v>413</v>
      </c>
      <c r="J103" s="20" t="s">
        <v>21</v>
      </c>
      <c r="K103" s="37">
        <v>46013</v>
      </c>
      <c r="L103" s="34">
        <f t="shared" si="8"/>
        <v>1</v>
      </c>
      <c r="M103" s="39">
        <v>0.03</v>
      </c>
      <c r="N103" s="36">
        <f t="shared" si="9"/>
        <v>1.66666666666667</v>
      </c>
      <c r="O103" s="36">
        <f t="shared" si="10"/>
        <v>1.67</v>
      </c>
    </row>
    <row r="104" s="1" customFormat="1" ht="14.25" spans="1:15">
      <c r="A104" s="19">
        <v>102</v>
      </c>
      <c r="B104" s="20" t="s">
        <v>160</v>
      </c>
      <c r="C104" s="27" t="s">
        <v>414</v>
      </c>
      <c r="D104" s="30" t="s">
        <v>415</v>
      </c>
      <c r="E104" s="23">
        <v>40000</v>
      </c>
      <c r="F104" s="23">
        <v>40000</v>
      </c>
      <c r="G104" s="20" t="s">
        <v>351</v>
      </c>
      <c r="H104" s="20" t="s">
        <v>416</v>
      </c>
      <c r="I104" s="30" t="s">
        <v>417</v>
      </c>
      <c r="J104" s="20" t="s">
        <v>21</v>
      </c>
      <c r="K104" s="20" t="s">
        <v>305</v>
      </c>
      <c r="L104" s="34">
        <f t="shared" si="8"/>
        <v>90</v>
      </c>
      <c r="M104" s="39">
        <v>0.035</v>
      </c>
      <c r="N104" s="36">
        <f t="shared" si="9"/>
        <v>350</v>
      </c>
      <c r="O104" s="36">
        <f t="shared" si="10"/>
        <v>350</v>
      </c>
    </row>
    <row r="105" s="1" customFormat="1" ht="14.25" spans="1:15">
      <c r="A105" s="19">
        <v>103</v>
      </c>
      <c r="B105" s="20" t="s">
        <v>160</v>
      </c>
      <c r="C105" s="27" t="s">
        <v>418</v>
      </c>
      <c r="D105" s="30" t="s">
        <v>419</v>
      </c>
      <c r="E105" s="23">
        <v>50000</v>
      </c>
      <c r="F105" s="23">
        <v>49000</v>
      </c>
      <c r="G105" s="20" t="s">
        <v>420</v>
      </c>
      <c r="H105" s="20" t="s">
        <v>421</v>
      </c>
      <c r="I105" s="30" t="s">
        <v>422</v>
      </c>
      <c r="J105" s="20" t="s">
        <v>21</v>
      </c>
      <c r="K105" s="20" t="s">
        <v>305</v>
      </c>
      <c r="L105" s="34">
        <f t="shared" si="8"/>
        <v>90</v>
      </c>
      <c r="M105" s="39">
        <v>0.035</v>
      </c>
      <c r="N105" s="36">
        <f>E105*M105*L105/360-1000*0.035*91/360</f>
        <v>428.652777777778</v>
      </c>
      <c r="O105" s="36">
        <f t="shared" si="10"/>
        <v>428.65</v>
      </c>
    </row>
    <row r="106" s="1" customFormat="1" ht="14.25" spans="1:15">
      <c r="A106" s="19">
        <v>104</v>
      </c>
      <c r="B106" s="20" t="s">
        <v>50</v>
      </c>
      <c r="C106" s="27" t="s">
        <v>423</v>
      </c>
      <c r="D106" s="30" t="s">
        <v>424</v>
      </c>
      <c r="E106" s="23">
        <v>30000</v>
      </c>
      <c r="F106" s="23">
        <v>30000</v>
      </c>
      <c r="G106" s="20" t="s">
        <v>425</v>
      </c>
      <c r="H106" s="20" t="s">
        <v>426</v>
      </c>
      <c r="I106" s="30" t="s">
        <v>31</v>
      </c>
      <c r="J106" s="20" t="s">
        <v>21</v>
      </c>
      <c r="K106" s="20" t="s">
        <v>305</v>
      </c>
      <c r="L106" s="34">
        <f t="shared" si="8"/>
        <v>90</v>
      </c>
      <c r="M106" s="39">
        <v>0.035</v>
      </c>
      <c r="N106" s="36">
        <f t="shared" si="9"/>
        <v>262.5</v>
      </c>
      <c r="O106" s="36">
        <f t="shared" si="10"/>
        <v>262.5</v>
      </c>
    </row>
    <row r="107" s="1" customFormat="1" ht="14.25" spans="1:15">
      <c r="A107" s="19">
        <v>105</v>
      </c>
      <c r="B107" s="20" t="s">
        <v>50</v>
      </c>
      <c r="C107" s="27" t="s">
        <v>427</v>
      </c>
      <c r="D107" s="30" t="s">
        <v>428</v>
      </c>
      <c r="E107" s="23">
        <v>24000</v>
      </c>
      <c r="F107" s="23">
        <v>24000</v>
      </c>
      <c r="G107" s="20" t="s">
        <v>429</v>
      </c>
      <c r="H107" s="20" t="s">
        <v>335</v>
      </c>
      <c r="I107" s="30" t="s">
        <v>430</v>
      </c>
      <c r="J107" s="20" t="s">
        <v>21</v>
      </c>
      <c r="K107" s="20" t="s">
        <v>305</v>
      </c>
      <c r="L107" s="34">
        <f t="shared" si="8"/>
        <v>90</v>
      </c>
      <c r="M107" s="39">
        <v>0.035</v>
      </c>
      <c r="N107" s="36">
        <f t="shared" si="9"/>
        <v>210</v>
      </c>
      <c r="O107" s="36">
        <f t="shared" si="10"/>
        <v>210</v>
      </c>
    </row>
    <row r="108" s="1" customFormat="1" ht="14.25" spans="1:15">
      <c r="A108" s="19">
        <v>106</v>
      </c>
      <c r="B108" s="20" t="s">
        <v>50</v>
      </c>
      <c r="C108" s="27" t="s">
        <v>431</v>
      </c>
      <c r="D108" s="30" t="s">
        <v>432</v>
      </c>
      <c r="E108" s="23">
        <v>24000</v>
      </c>
      <c r="F108" s="23">
        <v>24000</v>
      </c>
      <c r="G108" s="20" t="s">
        <v>433</v>
      </c>
      <c r="H108" s="20" t="s">
        <v>434</v>
      </c>
      <c r="I108" s="30" t="s">
        <v>435</v>
      </c>
      <c r="J108" s="20" t="s">
        <v>21</v>
      </c>
      <c r="K108" s="20" t="s">
        <v>305</v>
      </c>
      <c r="L108" s="34">
        <f t="shared" si="8"/>
        <v>90</v>
      </c>
      <c r="M108" s="39">
        <v>0.035</v>
      </c>
      <c r="N108" s="36">
        <f t="shared" si="9"/>
        <v>210</v>
      </c>
      <c r="O108" s="36">
        <f t="shared" si="10"/>
        <v>210</v>
      </c>
    </row>
    <row r="109" s="1" customFormat="1" ht="14.25" spans="1:15">
      <c r="A109" s="19">
        <v>107</v>
      </c>
      <c r="B109" s="20" t="s">
        <v>50</v>
      </c>
      <c r="C109" s="27" t="s">
        <v>436</v>
      </c>
      <c r="D109" s="30" t="s">
        <v>437</v>
      </c>
      <c r="E109" s="23">
        <v>40000</v>
      </c>
      <c r="F109" s="23">
        <v>40000</v>
      </c>
      <c r="G109" s="20" t="s">
        <v>438</v>
      </c>
      <c r="H109" s="20" t="s">
        <v>439</v>
      </c>
      <c r="I109" s="30" t="s">
        <v>440</v>
      </c>
      <c r="J109" s="20" t="s">
        <v>21</v>
      </c>
      <c r="K109" s="20" t="s">
        <v>305</v>
      </c>
      <c r="L109" s="34">
        <f t="shared" si="8"/>
        <v>90</v>
      </c>
      <c r="M109" s="39">
        <v>0.035</v>
      </c>
      <c r="N109" s="36">
        <f t="shared" si="9"/>
        <v>350</v>
      </c>
      <c r="O109" s="36">
        <f t="shared" si="10"/>
        <v>350</v>
      </c>
    </row>
    <row r="110" s="1" customFormat="1" ht="14.25" spans="1:15">
      <c r="A110" s="19">
        <v>108</v>
      </c>
      <c r="B110" s="20" t="s">
        <v>50</v>
      </c>
      <c r="C110" s="27" t="s">
        <v>441</v>
      </c>
      <c r="D110" s="30" t="s">
        <v>442</v>
      </c>
      <c r="E110" s="23">
        <v>49000</v>
      </c>
      <c r="F110" s="23">
        <v>49000</v>
      </c>
      <c r="G110" s="20" t="s">
        <v>311</v>
      </c>
      <c r="H110" s="20" t="s">
        <v>347</v>
      </c>
      <c r="I110" s="30" t="s">
        <v>443</v>
      </c>
      <c r="J110" s="20" t="s">
        <v>21</v>
      </c>
      <c r="K110" s="20" t="s">
        <v>305</v>
      </c>
      <c r="L110" s="34">
        <f t="shared" si="8"/>
        <v>90</v>
      </c>
      <c r="M110" s="39">
        <v>0.035</v>
      </c>
      <c r="N110" s="36">
        <f t="shared" si="9"/>
        <v>428.75</v>
      </c>
      <c r="O110" s="36">
        <f t="shared" si="10"/>
        <v>428.75</v>
      </c>
    </row>
    <row r="111" s="1" customFormat="1" ht="14.25" spans="1:15">
      <c r="A111" s="19">
        <v>109</v>
      </c>
      <c r="B111" s="20" t="s">
        <v>50</v>
      </c>
      <c r="C111" s="27" t="s">
        <v>444</v>
      </c>
      <c r="D111" s="30" t="s">
        <v>445</v>
      </c>
      <c r="E111" s="23">
        <v>30000</v>
      </c>
      <c r="F111" s="23">
        <v>30000</v>
      </c>
      <c r="G111" s="20" t="s">
        <v>362</v>
      </c>
      <c r="H111" s="20" t="s">
        <v>363</v>
      </c>
      <c r="I111" s="30" t="s">
        <v>446</v>
      </c>
      <c r="J111" s="20" t="s">
        <v>21</v>
      </c>
      <c r="K111" s="20" t="s">
        <v>305</v>
      </c>
      <c r="L111" s="34">
        <f t="shared" si="8"/>
        <v>90</v>
      </c>
      <c r="M111" s="39">
        <v>0.035</v>
      </c>
      <c r="N111" s="36">
        <f t="shared" si="9"/>
        <v>262.5</v>
      </c>
      <c r="O111" s="36">
        <f t="shared" si="10"/>
        <v>262.5</v>
      </c>
    </row>
    <row r="112" s="1" customFormat="1" ht="14.25" spans="1:15">
      <c r="A112" s="19">
        <v>110</v>
      </c>
      <c r="B112" s="20" t="s">
        <v>50</v>
      </c>
      <c r="C112" s="27" t="s">
        <v>447</v>
      </c>
      <c r="D112" s="30" t="s">
        <v>448</v>
      </c>
      <c r="E112" s="23">
        <v>35000</v>
      </c>
      <c r="F112" s="23">
        <v>0</v>
      </c>
      <c r="G112" s="20" t="s">
        <v>412</v>
      </c>
      <c r="H112" s="20" t="s">
        <v>116</v>
      </c>
      <c r="I112" s="30" t="s">
        <v>449</v>
      </c>
      <c r="J112" s="20" t="s">
        <v>21</v>
      </c>
      <c r="K112" s="37">
        <v>46014</v>
      </c>
      <c r="L112" s="34">
        <f t="shared" si="8"/>
        <v>2</v>
      </c>
      <c r="M112" s="39">
        <v>0.03</v>
      </c>
      <c r="N112" s="36">
        <f t="shared" si="9"/>
        <v>5.83333333333333</v>
      </c>
      <c r="O112" s="36">
        <f t="shared" si="10"/>
        <v>5.83</v>
      </c>
    </row>
    <row r="113" s="1" customFormat="1" ht="14.25" spans="1:15">
      <c r="A113" s="19">
        <v>111</v>
      </c>
      <c r="B113" s="20" t="s">
        <v>50</v>
      </c>
      <c r="C113" s="27" t="s">
        <v>450</v>
      </c>
      <c r="D113" s="30" t="s">
        <v>451</v>
      </c>
      <c r="E113" s="23">
        <v>20000</v>
      </c>
      <c r="F113" s="23">
        <v>20000</v>
      </c>
      <c r="G113" s="20" t="s">
        <v>302</v>
      </c>
      <c r="H113" s="20" t="s">
        <v>452</v>
      </c>
      <c r="I113" s="30" t="s">
        <v>453</v>
      </c>
      <c r="J113" s="20" t="s">
        <v>21</v>
      </c>
      <c r="K113" s="20" t="s">
        <v>305</v>
      </c>
      <c r="L113" s="34">
        <f t="shared" si="8"/>
        <v>90</v>
      </c>
      <c r="M113" s="39">
        <v>0.035</v>
      </c>
      <c r="N113" s="36">
        <f t="shared" si="9"/>
        <v>175</v>
      </c>
      <c r="O113" s="36">
        <f t="shared" si="10"/>
        <v>175</v>
      </c>
    </row>
    <row r="114" s="1" customFormat="1" ht="14.25" spans="1:15">
      <c r="A114" s="19">
        <v>112</v>
      </c>
      <c r="B114" s="20" t="s">
        <v>50</v>
      </c>
      <c r="C114" s="27" t="s">
        <v>454</v>
      </c>
      <c r="D114" s="30" t="s">
        <v>455</v>
      </c>
      <c r="E114" s="23">
        <v>50000</v>
      </c>
      <c r="F114" s="23">
        <v>50000</v>
      </c>
      <c r="G114" s="20" t="s">
        <v>456</v>
      </c>
      <c r="H114" s="20" t="s">
        <v>457</v>
      </c>
      <c r="I114" s="30" t="s">
        <v>458</v>
      </c>
      <c r="J114" s="20" t="s">
        <v>21</v>
      </c>
      <c r="K114" s="20" t="s">
        <v>305</v>
      </c>
      <c r="L114" s="34">
        <f t="shared" si="8"/>
        <v>90</v>
      </c>
      <c r="M114" s="39">
        <v>0.035</v>
      </c>
      <c r="N114" s="36">
        <f t="shared" si="9"/>
        <v>437.5</v>
      </c>
      <c r="O114" s="36">
        <f t="shared" si="10"/>
        <v>437.5</v>
      </c>
    </row>
    <row r="115" s="1" customFormat="1" ht="14.25" spans="1:15">
      <c r="A115" s="19">
        <v>113</v>
      </c>
      <c r="B115" s="20" t="s">
        <v>50</v>
      </c>
      <c r="C115" s="27" t="s">
        <v>459</v>
      </c>
      <c r="D115" s="30" t="s">
        <v>460</v>
      </c>
      <c r="E115" s="23">
        <v>20000</v>
      </c>
      <c r="F115" s="23">
        <v>20000</v>
      </c>
      <c r="G115" s="20" t="s">
        <v>461</v>
      </c>
      <c r="H115" s="20" t="s">
        <v>347</v>
      </c>
      <c r="I115" s="30" t="s">
        <v>462</v>
      </c>
      <c r="J115" s="20" t="s">
        <v>21</v>
      </c>
      <c r="K115" s="20" t="s">
        <v>305</v>
      </c>
      <c r="L115" s="34">
        <f t="shared" si="8"/>
        <v>90</v>
      </c>
      <c r="M115" s="39">
        <v>0.035</v>
      </c>
      <c r="N115" s="36">
        <f t="shared" si="9"/>
        <v>175</v>
      </c>
      <c r="O115" s="36">
        <f t="shared" si="10"/>
        <v>175</v>
      </c>
    </row>
    <row r="116" s="1" customFormat="1" ht="14.25" spans="1:15">
      <c r="A116" s="19">
        <v>114</v>
      </c>
      <c r="B116" s="20" t="s">
        <v>50</v>
      </c>
      <c r="C116" s="27" t="s">
        <v>463</v>
      </c>
      <c r="D116" s="30" t="s">
        <v>464</v>
      </c>
      <c r="E116" s="23">
        <v>16000</v>
      </c>
      <c r="F116" s="23">
        <v>16000</v>
      </c>
      <c r="G116" s="20" t="s">
        <v>362</v>
      </c>
      <c r="H116" s="20" t="s">
        <v>363</v>
      </c>
      <c r="I116" s="30" t="s">
        <v>465</v>
      </c>
      <c r="J116" s="20" t="s">
        <v>21</v>
      </c>
      <c r="K116" s="20" t="s">
        <v>305</v>
      </c>
      <c r="L116" s="34">
        <f t="shared" si="8"/>
        <v>90</v>
      </c>
      <c r="M116" s="39">
        <v>0.035</v>
      </c>
      <c r="N116" s="36">
        <f t="shared" si="9"/>
        <v>140</v>
      </c>
      <c r="O116" s="36">
        <f t="shared" si="10"/>
        <v>140</v>
      </c>
    </row>
    <row r="117" s="1" customFormat="1" ht="14.25" spans="1:15">
      <c r="A117" s="19">
        <v>115</v>
      </c>
      <c r="B117" s="20" t="s">
        <v>50</v>
      </c>
      <c r="C117" s="27" t="s">
        <v>466</v>
      </c>
      <c r="D117" s="30" t="s">
        <v>467</v>
      </c>
      <c r="E117" s="23">
        <v>24000</v>
      </c>
      <c r="F117" s="23">
        <v>24000</v>
      </c>
      <c r="G117" s="20" t="s">
        <v>362</v>
      </c>
      <c r="H117" s="20" t="s">
        <v>363</v>
      </c>
      <c r="I117" s="30" t="s">
        <v>468</v>
      </c>
      <c r="J117" s="20" t="s">
        <v>21</v>
      </c>
      <c r="K117" s="20" t="s">
        <v>305</v>
      </c>
      <c r="L117" s="34">
        <f t="shared" ref="L117:L142" si="11">K117-J117</f>
        <v>90</v>
      </c>
      <c r="M117" s="39">
        <v>0.035</v>
      </c>
      <c r="N117" s="36">
        <f t="shared" si="9"/>
        <v>210</v>
      </c>
      <c r="O117" s="36">
        <f t="shared" si="10"/>
        <v>210</v>
      </c>
    </row>
    <row r="118" s="1" customFormat="1" ht="14.25" spans="1:15">
      <c r="A118" s="19">
        <v>116</v>
      </c>
      <c r="B118" s="20" t="s">
        <v>50</v>
      </c>
      <c r="C118" s="27" t="s">
        <v>469</v>
      </c>
      <c r="D118" s="30" t="s">
        <v>470</v>
      </c>
      <c r="E118" s="23">
        <v>38000</v>
      </c>
      <c r="F118" s="23">
        <v>38000</v>
      </c>
      <c r="G118" s="20" t="s">
        <v>471</v>
      </c>
      <c r="H118" s="20" t="s">
        <v>472</v>
      </c>
      <c r="I118" s="30" t="s">
        <v>473</v>
      </c>
      <c r="J118" s="20" t="s">
        <v>21</v>
      </c>
      <c r="K118" s="20" t="s">
        <v>305</v>
      </c>
      <c r="L118" s="34">
        <f t="shared" si="11"/>
        <v>90</v>
      </c>
      <c r="M118" s="39">
        <v>0.035</v>
      </c>
      <c r="N118" s="36">
        <f t="shared" si="9"/>
        <v>332.5</v>
      </c>
      <c r="O118" s="36">
        <f t="shared" si="10"/>
        <v>332.5</v>
      </c>
    </row>
    <row r="119" s="1" customFormat="1" ht="14.25" spans="1:15">
      <c r="A119" s="19">
        <v>117</v>
      </c>
      <c r="B119" s="20" t="s">
        <v>50</v>
      </c>
      <c r="C119" s="27" t="s">
        <v>474</v>
      </c>
      <c r="D119" s="30" t="s">
        <v>475</v>
      </c>
      <c r="E119" s="23">
        <v>30000</v>
      </c>
      <c r="F119" s="23">
        <v>30000</v>
      </c>
      <c r="G119" s="20" t="s">
        <v>311</v>
      </c>
      <c r="H119" s="20" t="s">
        <v>476</v>
      </c>
      <c r="I119" s="30" t="s">
        <v>458</v>
      </c>
      <c r="J119" s="20" t="s">
        <v>21</v>
      </c>
      <c r="K119" s="20" t="s">
        <v>305</v>
      </c>
      <c r="L119" s="34">
        <f t="shared" si="11"/>
        <v>90</v>
      </c>
      <c r="M119" s="39">
        <v>0.035</v>
      </c>
      <c r="N119" s="36">
        <f t="shared" si="9"/>
        <v>262.5</v>
      </c>
      <c r="O119" s="36">
        <f t="shared" si="10"/>
        <v>262.5</v>
      </c>
    </row>
    <row r="120" s="1" customFormat="1" ht="14.25" spans="1:15">
      <c r="A120" s="19">
        <v>118</v>
      </c>
      <c r="B120" s="20" t="s">
        <v>50</v>
      </c>
      <c r="C120" s="27" t="s">
        <v>477</v>
      </c>
      <c r="D120" s="30" t="s">
        <v>478</v>
      </c>
      <c r="E120" s="23">
        <v>50000</v>
      </c>
      <c r="F120" s="23">
        <v>50000</v>
      </c>
      <c r="G120" s="20" t="s">
        <v>479</v>
      </c>
      <c r="H120" s="20" t="s">
        <v>480</v>
      </c>
      <c r="I120" s="30" t="s">
        <v>75</v>
      </c>
      <c r="J120" s="20" t="s">
        <v>21</v>
      </c>
      <c r="K120" s="20" t="s">
        <v>305</v>
      </c>
      <c r="L120" s="34">
        <f t="shared" si="11"/>
        <v>90</v>
      </c>
      <c r="M120" s="39">
        <v>0.035</v>
      </c>
      <c r="N120" s="36">
        <f t="shared" si="9"/>
        <v>437.5</v>
      </c>
      <c r="O120" s="36">
        <f t="shared" si="10"/>
        <v>437.5</v>
      </c>
    </row>
    <row r="121" s="1" customFormat="1" ht="14.25" spans="1:15">
      <c r="A121" s="19">
        <v>119</v>
      </c>
      <c r="B121" s="20" t="s">
        <v>50</v>
      </c>
      <c r="C121" s="27" t="s">
        <v>481</v>
      </c>
      <c r="D121" s="30" t="s">
        <v>482</v>
      </c>
      <c r="E121" s="23">
        <v>24000</v>
      </c>
      <c r="F121" s="23">
        <v>24000</v>
      </c>
      <c r="G121" s="20" t="s">
        <v>324</v>
      </c>
      <c r="H121" s="20" t="s">
        <v>483</v>
      </c>
      <c r="I121" s="30" t="s">
        <v>484</v>
      </c>
      <c r="J121" s="20" t="s">
        <v>21</v>
      </c>
      <c r="K121" s="20" t="s">
        <v>305</v>
      </c>
      <c r="L121" s="34">
        <f t="shared" si="11"/>
        <v>90</v>
      </c>
      <c r="M121" s="39">
        <v>0.035</v>
      </c>
      <c r="N121" s="36">
        <f t="shared" si="9"/>
        <v>210</v>
      </c>
      <c r="O121" s="36">
        <f t="shared" si="10"/>
        <v>210</v>
      </c>
    </row>
    <row r="122" s="1" customFormat="1" ht="14.25" spans="1:15">
      <c r="A122" s="19">
        <v>120</v>
      </c>
      <c r="B122" s="20" t="s">
        <v>50</v>
      </c>
      <c r="C122" s="27" t="s">
        <v>485</v>
      </c>
      <c r="D122" s="30" t="s">
        <v>486</v>
      </c>
      <c r="E122" s="23">
        <v>40000</v>
      </c>
      <c r="F122" s="23">
        <v>40000</v>
      </c>
      <c r="G122" s="20" t="s">
        <v>438</v>
      </c>
      <c r="H122" s="20" t="s">
        <v>363</v>
      </c>
      <c r="I122" s="30" t="s">
        <v>487</v>
      </c>
      <c r="J122" s="20" t="s">
        <v>21</v>
      </c>
      <c r="K122" s="20" t="s">
        <v>305</v>
      </c>
      <c r="L122" s="34">
        <f t="shared" si="11"/>
        <v>90</v>
      </c>
      <c r="M122" s="39">
        <v>0.035</v>
      </c>
      <c r="N122" s="36">
        <f t="shared" si="9"/>
        <v>350</v>
      </c>
      <c r="O122" s="36">
        <f t="shared" si="10"/>
        <v>350</v>
      </c>
    </row>
    <row r="123" s="1" customFormat="1" ht="14.25" spans="1:15">
      <c r="A123" s="19">
        <v>121</v>
      </c>
      <c r="B123" s="20" t="s">
        <v>50</v>
      </c>
      <c r="C123" s="27" t="s">
        <v>488</v>
      </c>
      <c r="D123" s="30" t="s">
        <v>489</v>
      </c>
      <c r="E123" s="23">
        <v>25000</v>
      </c>
      <c r="F123" s="23">
        <v>25000</v>
      </c>
      <c r="G123" s="20" t="s">
        <v>438</v>
      </c>
      <c r="H123" s="20" t="s">
        <v>363</v>
      </c>
      <c r="I123" s="30" t="s">
        <v>490</v>
      </c>
      <c r="J123" s="20" t="s">
        <v>21</v>
      </c>
      <c r="K123" s="20" t="s">
        <v>305</v>
      </c>
      <c r="L123" s="34">
        <f t="shared" si="11"/>
        <v>90</v>
      </c>
      <c r="M123" s="39">
        <v>0.035</v>
      </c>
      <c r="N123" s="36">
        <f t="shared" si="9"/>
        <v>218.75</v>
      </c>
      <c r="O123" s="36">
        <f t="shared" si="10"/>
        <v>218.75</v>
      </c>
    </row>
    <row r="124" s="1" customFormat="1" ht="14.25" spans="1:15">
      <c r="A124" s="19">
        <v>122</v>
      </c>
      <c r="B124" s="20" t="s">
        <v>148</v>
      </c>
      <c r="C124" s="27" t="s">
        <v>491</v>
      </c>
      <c r="D124" s="30" t="s">
        <v>492</v>
      </c>
      <c r="E124" s="23">
        <v>40000</v>
      </c>
      <c r="F124" s="23">
        <v>40000</v>
      </c>
      <c r="G124" s="20" t="s">
        <v>329</v>
      </c>
      <c r="H124" s="20" t="s">
        <v>493</v>
      </c>
      <c r="I124" s="30" t="s">
        <v>494</v>
      </c>
      <c r="J124" s="20" t="s">
        <v>21</v>
      </c>
      <c r="K124" s="20" t="s">
        <v>305</v>
      </c>
      <c r="L124" s="34">
        <f t="shared" si="11"/>
        <v>90</v>
      </c>
      <c r="M124" s="39">
        <v>0.035</v>
      </c>
      <c r="N124" s="36">
        <f t="shared" si="9"/>
        <v>350</v>
      </c>
      <c r="O124" s="36">
        <f t="shared" si="10"/>
        <v>350</v>
      </c>
    </row>
    <row r="125" s="1" customFormat="1" ht="14.25" spans="1:15">
      <c r="A125" s="19">
        <v>123</v>
      </c>
      <c r="B125" s="20" t="s">
        <v>148</v>
      </c>
      <c r="C125" s="27" t="s">
        <v>495</v>
      </c>
      <c r="D125" s="30" t="s">
        <v>496</v>
      </c>
      <c r="E125" s="23">
        <v>40000</v>
      </c>
      <c r="F125" s="23">
        <v>40000</v>
      </c>
      <c r="G125" s="20" t="s">
        <v>479</v>
      </c>
      <c r="H125" s="20" t="s">
        <v>497</v>
      </c>
      <c r="I125" s="30" t="s">
        <v>498</v>
      </c>
      <c r="J125" s="20" t="s">
        <v>21</v>
      </c>
      <c r="K125" s="20" t="s">
        <v>305</v>
      </c>
      <c r="L125" s="34">
        <f t="shared" si="11"/>
        <v>90</v>
      </c>
      <c r="M125" s="39">
        <v>0.03</v>
      </c>
      <c r="N125" s="36">
        <f t="shared" si="9"/>
        <v>300</v>
      </c>
      <c r="O125" s="36">
        <f t="shared" si="10"/>
        <v>300</v>
      </c>
    </row>
    <row r="126" s="1" customFormat="1" ht="14.25" spans="1:15">
      <c r="A126" s="19">
        <v>124</v>
      </c>
      <c r="B126" s="20" t="s">
        <v>148</v>
      </c>
      <c r="C126" s="27" t="s">
        <v>499</v>
      </c>
      <c r="D126" s="30" t="s">
        <v>500</v>
      </c>
      <c r="E126" s="23">
        <v>37900</v>
      </c>
      <c r="F126" s="23">
        <v>37900</v>
      </c>
      <c r="G126" s="20" t="s">
        <v>438</v>
      </c>
      <c r="H126" s="20" t="s">
        <v>501</v>
      </c>
      <c r="I126" s="30" t="s">
        <v>502</v>
      </c>
      <c r="J126" s="20" t="s">
        <v>21</v>
      </c>
      <c r="K126" s="20" t="s">
        <v>305</v>
      </c>
      <c r="L126" s="34">
        <f t="shared" si="11"/>
        <v>90</v>
      </c>
      <c r="M126" s="39">
        <v>0.035</v>
      </c>
      <c r="N126" s="36">
        <f t="shared" si="9"/>
        <v>331.625</v>
      </c>
      <c r="O126" s="36">
        <f t="shared" si="10"/>
        <v>331.63</v>
      </c>
    </row>
    <row r="127" s="1" customFormat="1" ht="14.25" spans="1:15">
      <c r="A127" s="19">
        <v>125</v>
      </c>
      <c r="B127" s="20" t="s">
        <v>148</v>
      </c>
      <c r="C127" s="27" t="s">
        <v>503</v>
      </c>
      <c r="D127" s="30" t="s">
        <v>504</v>
      </c>
      <c r="E127" s="23">
        <v>40000</v>
      </c>
      <c r="F127" s="23">
        <v>39000</v>
      </c>
      <c r="G127" s="20" t="s">
        <v>505</v>
      </c>
      <c r="H127" s="20" t="s">
        <v>506</v>
      </c>
      <c r="I127" s="30" t="s">
        <v>507</v>
      </c>
      <c r="J127" s="20" t="s">
        <v>21</v>
      </c>
      <c r="K127" s="20" t="s">
        <v>305</v>
      </c>
      <c r="L127" s="34">
        <f t="shared" si="11"/>
        <v>90</v>
      </c>
      <c r="M127" s="39">
        <v>0.035</v>
      </c>
      <c r="N127" s="36">
        <f>E127*M127*L127/360-1000*0.035*89/360</f>
        <v>341.347222222222</v>
      </c>
      <c r="O127" s="36">
        <f t="shared" si="10"/>
        <v>341.35</v>
      </c>
    </row>
    <row r="128" s="1" customFormat="1" ht="14.25" spans="1:15">
      <c r="A128" s="19">
        <v>126</v>
      </c>
      <c r="B128" s="20" t="s">
        <v>148</v>
      </c>
      <c r="C128" s="27" t="s">
        <v>508</v>
      </c>
      <c r="D128" s="29" t="s">
        <v>509</v>
      </c>
      <c r="E128" s="23">
        <v>39000</v>
      </c>
      <c r="F128" s="23">
        <v>39000</v>
      </c>
      <c r="G128" s="20" t="s">
        <v>315</v>
      </c>
      <c r="H128" s="20" t="s">
        <v>510</v>
      </c>
      <c r="I128" s="30" t="s">
        <v>511</v>
      </c>
      <c r="J128" s="20" t="s">
        <v>21</v>
      </c>
      <c r="K128" s="20" t="s">
        <v>305</v>
      </c>
      <c r="L128" s="34">
        <f t="shared" si="11"/>
        <v>90</v>
      </c>
      <c r="M128" s="39">
        <v>0.035</v>
      </c>
      <c r="N128" s="36">
        <f t="shared" ref="N128:N191" si="12">E128*M128*L128/360</f>
        <v>341.25</v>
      </c>
      <c r="O128" s="36">
        <f t="shared" ref="O128:O191" si="13">ROUND(N128,2)</f>
        <v>341.25</v>
      </c>
    </row>
    <row r="129" s="1" customFormat="1" ht="14.25" spans="1:15">
      <c r="A129" s="19">
        <v>127</v>
      </c>
      <c r="B129" s="20" t="s">
        <v>148</v>
      </c>
      <c r="C129" s="27" t="s">
        <v>512</v>
      </c>
      <c r="D129" s="29" t="s">
        <v>513</v>
      </c>
      <c r="E129" s="23">
        <v>40000</v>
      </c>
      <c r="F129" s="23">
        <v>40000</v>
      </c>
      <c r="G129" s="20" t="s">
        <v>390</v>
      </c>
      <c r="H129" s="20" t="s">
        <v>514</v>
      </c>
      <c r="I129" s="30" t="s">
        <v>515</v>
      </c>
      <c r="J129" s="20" t="s">
        <v>21</v>
      </c>
      <c r="K129" s="20" t="s">
        <v>305</v>
      </c>
      <c r="L129" s="34">
        <f t="shared" si="11"/>
        <v>90</v>
      </c>
      <c r="M129" s="39">
        <v>0.035</v>
      </c>
      <c r="N129" s="36">
        <f t="shared" si="12"/>
        <v>350</v>
      </c>
      <c r="O129" s="36">
        <f t="shared" si="13"/>
        <v>350</v>
      </c>
    </row>
    <row r="130" s="1" customFormat="1" ht="14.25" spans="1:15">
      <c r="A130" s="19">
        <v>128</v>
      </c>
      <c r="B130" s="20" t="s">
        <v>264</v>
      </c>
      <c r="C130" s="27" t="s">
        <v>516</v>
      </c>
      <c r="D130" s="30" t="s">
        <v>517</v>
      </c>
      <c r="E130" s="23">
        <v>20000</v>
      </c>
      <c r="F130" s="23">
        <v>20000</v>
      </c>
      <c r="G130" s="20" t="s">
        <v>390</v>
      </c>
      <c r="H130" s="20" t="s">
        <v>518</v>
      </c>
      <c r="I130" s="30" t="s">
        <v>199</v>
      </c>
      <c r="J130" s="20" t="s">
        <v>21</v>
      </c>
      <c r="K130" s="20" t="s">
        <v>305</v>
      </c>
      <c r="L130" s="34">
        <f t="shared" si="11"/>
        <v>90</v>
      </c>
      <c r="M130" s="39">
        <v>0.035</v>
      </c>
      <c r="N130" s="36">
        <f t="shared" si="12"/>
        <v>175</v>
      </c>
      <c r="O130" s="36">
        <f t="shared" si="13"/>
        <v>175</v>
      </c>
    </row>
    <row r="131" s="1" customFormat="1" ht="14.25" spans="1:15">
      <c r="A131" s="19">
        <v>129</v>
      </c>
      <c r="B131" s="20" t="s">
        <v>264</v>
      </c>
      <c r="C131" s="27" t="s">
        <v>519</v>
      </c>
      <c r="D131" s="30" t="s">
        <v>520</v>
      </c>
      <c r="E131" s="23">
        <v>40000</v>
      </c>
      <c r="F131" s="23">
        <v>40000</v>
      </c>
      <c r="G131" s="20" t="s">
        <v>425</v>
      </c>
      <c r="H131" s="20" t="s">
        <v>521</v>
      </c>
      <c r="I131" s="30" t="s">
        <v>522</v>
      </c>
      <c r="J131" s="20" t="s">
        <v>21</v>
      </c>
      <c r="K131" s="20" t="s">
        <v>305</v>
      </c>
      <c r="L131" s="34">
        <f t="shared" si="11"/>
        <v>90</v>
      </c>
      <c r="M131" s="39">
        <v>0.035</v>
      </c>
      <c r="N131" s="36">
        <f t="shared" si="12"/>
        <v>350</v>
      </c>
      <c r="O131" s="36">
        <f t="shared" si="13"/>
        <v>350</v>
      </c>
    </row>
    <row r="132" s="1" customFormat="1" ht="14.25" spans="1:15">
      <c r="A132" s="19">
        <v>130</v>
      </c>
      <c r="B132" s="20" t="s">
        <v>264</v>
      </c>
      <c r="C132" s="27" t="s">
        <v>523</v>
      </c>
      <c r="D132" s="30" t="s">
        <v>524</v>
      </c>
      <c r="E132" s="23">
        <v>40000</v>
      </c>
      <c r="F132" s="23">
        <v>40000</v>
      </c>
      <c r="G132" s="20" t="s">
        <v>320</v>
      </c>
      <c r="H132" s="20" t="s">
        <v>525</v>
      </c>
      <c r="I132" s="30" t="s">
        <v>526</v>
      </c>
      <c r="J132" s="20" t="s">
        <v>21</v>
      </c>
      <c r="K132" s="20" t="s">
        <v>305</v>
      </c>
      <c r="L132" s="34">
        <f t="shared" si="11"/>
        <v>90</v>
      </c>
      <c r="M132" s="39">
        <v>0.035</v>
      </c>
      <c r="N132" s="36">
        <f t="shared" si="12"/>
        <v>350</v>
      </c>
      <c r="O132" s="36">
        <f t="shared" si="13"/>
        <v>350</v>
      </c>
    </row>
    <row r="133" s="1" customFormat="1" ht="14.25" spans="1:15">
      <c r="A133" s="19">
        <v>131</v>
      </c>
      <c r="B133" s="20" t="s">
        <v>264</v>
      </c>
      <c r="C133" s="27" t="s">
        <v>527</v>
      </c>
      <c r="D133" s="30" t="s">
        <v>528</v>
      </c>
      <c r="E133" s="23">
        <v>50000</v>
      </c>
      <c r="F133" s="23">
        <v>50000</v>
      </c>
      <c r="G133" s="20" t="s">
        <v>334</v>
      </c>
      <c r="H133" s="20" t="s">
        <v>529</v>
      </c>
      <c r="I133" s="30" t="s">
        <v>90</v>
      </c>
      <c r="J133" s="20" t="s">
        <v>21</v>
      </c>
      <c r="K133" s="20" t="s">
        <v>305</v>
      </c>
      <c r="L133" s="34">
        <f t="shared" si="11"/>
        <v>90</v>
      </c>
      <c r="M133" s="39">
        <v>0.035</v>
      </c>
      <c r="N133" s="36">
        <f t="shared" si="12"/>
        <v>437.5</v>
      </c>
      <c r="O133" s="36">
        <f t="shared" si="13"/>
        <v>437.5</v>
      </c>
    </row>
    <row r="134" s="1" customFormat="1" ht="14.25" spans="1:15">
      <c r="A134" s="19">
        <v>132</v>
      </c>
      <c r="B134" s="20" t="s">
        <v>264</v>
      </c>
      <c r="C134" s="27" t="s">
        <v>530</v>
      </c>
      <c r="D134" s="30" t="s">
        <v>531</v>
      </c>
      <c r="E134" s="23">
        <v>40000</v>
      </c>
      <c r="F134" s="23">
        <v>40000</v>
      </c>
      <c r="G134" s="20" t="s">
        <v>532</v>
      </c>
      <c r="H134" s="20" t="s">
        <v>533</v>
      </c>
      <c r="I134" s="30" t="s">
        <v>534</v>
      </c>
      <c r="J134" s="20" t="s">
        <v>21</v>
      </c>
      <c r="K134" s="20" t="s">
        <v>305</v>
      </c>
      <c r="L134" s="34">
        <f t="shared" si="11"/>
        <v>90</v>
      </c>
      <c r="M134" s="39">
        <v>0.035</v>
      </c>
      <c r="N134" s="36">
        <f t="shared" si="12"/>
        <v>350</v>
      </c>
      <c r="O134" s="36">
        <f t="shared" si="13"/>
        <v>350</v>
      </c>
    </row>
    <row r="135" s="1" customFormat="1" ht="14.25" spans="1:15">
      <c r="A135" s="19">
        <v>133</v>
      </c>
      <c r="B135" s="20" t="s">
        <v>55</v>
      </c>
      <c r="C135" s="27" t="s">
        <v>535</v>
      </c>
      <c r="D135" s="30" t="s">
        <v>536</v>
      </c>
      <c r="E135" s="23">
        <v>16000</v>
      </c>
      <c r="F135" s="23">
        <v>16000</v>
      </c>
      <c r="G135" s="20" t="s">
        <v>429</v>
      </c>
      <c r="H135" s="20" t="s">
        <v>537</v>
      </c>
      <c r="I135" s="30" t="s">
        <v>538</v>
      </c>
      <c r="J135" s="20" t="s">
        <v>21</v>
      </c>
      <c r="K135" s="20" t="s">
        <v>305</v>
      </c>
      <c r="L135" s="34">
        <f t="shared" si="11"/>
        <v>90</v>
      </c>
      <c r="M135" s="39">
        <v>0.035</v>
      </c>
      <c r="N135" s="36">
        <f t="shared" si="12"/>
        <v>140</v>
      </c>
      <c r="O135" s="36">
        <f t="shared" si="13"/>
        <v>140</v>
      </c>
    </row>
    <row r="136" s="1" customFormat="1" ht="14.25" spans="1:15">
      <c r="A136" s="19">
        <v>134</v>
      </c>
      <c r="B136" s="20" t="s">
        <v>55</v>
      </c>
      <c r="C136" s="27" t="s">
        <v>539</v>
      </c>
      <c r="D136" s="30" t="s">
        <v>540</v>
      </c>
      <c r="E136" s="23">
        <v>40000</v>
      </c>
      <c r="F136" s="23">
        <v>40000</v>
      </c>
      <c r="G136" s="20" t="s">
        <v>329</v>
      </c>
      <c r="H136" s="20" t="s">
        <v>541</v>
      </c>
      <c r="I136" s="30" t="s">
        <v>542</v>
      </c>
      <c r="J136" s="20" t="s">
        <v>21</v>
      </c>
      <c r="K136" s="20" t="s">
        <v>305</v>
      </c>
      <c r="L136" s="34">
        <f t="shared" si="11"/>
        <v>90</v>
      </c>
      <c r="M136" s="39">
        <v>0.035</v>
      </c>
      <c r="N136" s="36">
        <f t="shared" si="12"/>
        <v>350</v>
      </c>
      <c r="O136" s="36">
        <f t="shared" si="13"/>
        <v>350</v>
      </c>
    </row>
    <row r="137" s="1" customFormat="1" ht="14.25" spans="1:15">
      <c r="A137" s="19">
        <v>135</v>
      </c>
      <c r="B137" s="20" t="s">
        <v>131</v>
      </c>
      <c r="C137" s="27" t="s">
        <v>543</v>
      </c>
      <c r="D137" s="30" t="s">
        <v>544</v>
      </c>
      <c r="E137" s="23">
        <v>40000</v>
      </c>
      <c r="F137" s="23">
        <v>40000</v>
      </c>
      <c r="G137" s="20" t="s">
        <v>438</v>
      </c>
      <c r="H137" s="20" t="s">
        <v>501</v>
      </c>
      <c r="I137" s="30" t="s">
        <v>545</v>
      </c>
      <c r="J137" s="20" t="s">
        <v>21</v>
      </c>
      <c r="K137" s="20" t="s">
        <v>305</v>
      </c>
      <c r="L137" s="34">
        <f t="shared" si="11"/>
        <v>90</v>
      </c>
      <c r="M137" s="39">
        <v>0.035</v>
      </c>
      <c r="N137" s="36">
        <f t="shared" si="12"/>
        <v>350</v>
      </c>
      <c r="O137" s="36">
        <f t="shared" si="13"/>
        <v>350</v>
      </c>
    </row>
    <row r="138" s="1" customFormat="1" ht="14.25" spans="1:15">
      <c r="A138" s="19">
        <v>136</v>
      </c>
      <c r="B138" s="20" t="s">
        <v>131</v>
      </c>
      <c r="C138" s="27" t="s">
        <v>546</v>
      </c>
      <c r="D138" s="30" t="s">
        <v>547</v>
      </c>
      <c r="E138" s="23">
        <v>48831</v>
      </c>
      <c r="F138" s="23">
        <v>0</v>
      </c>
      <c r="G138" s="20" t="s">
        <v>339</v>
      </c>
      <c r="H138" s="20" t="s">
        <v>99</v>
      </c>
      <c r="I138" s="30" t="s">
        <v>43</v>
      </c>
      <c r="J138" s="20" t="s">
        <v>21</v>
      </c>
      <c r="K138" s="37">
        <v>46014</v>
      </c>
      <c r="L138" s="34">
        <f t="shared" si="11"/>
        <v>2</v>
      </c>
      <c r="M138" s="39">
        <v>0.03</v>
      </c>
      <c r="N138" s="36">
        <f t="shared" si="12"/>
        <v>8.1385</v>
      </c>
      <c r="O138" s="36">
        <f t="shared" si="13"/>
        <v>8.14</v>
      </c>
    </row>
    <row r="139" s="1" customFormat="1" ht="14.25" spans="1:15">
      <c r="A139" s="19">
        <v>137</v>
      </c>
      <c r="B139" s="20" t="s">
        <v>85</v>
      </c>
      <c r="C139" s="27" t="s">
        <v>548</v>
      </c>
      <c r="D139" s="30" t="s">
        <v>549</v>
      </c>
      <c r="E139" s="23">
        <v>40000</v>
      </c>
      <c r="F139" s="23">
        <v>40000</v>
      </c>
      <c r="G139" s="20" t="s">
        <v>373</v>
      </c>
      <c r="H139" s="20" t="s">
        <v>550</v>
      </c>
      <c r="I139" s="30" t="s">
        <v>551</v>
      </c>
      <c r="J139" s="20" t="s">
        <v>21</v>
      </c>
      <c r="K139" s="20" t="s">
        <v>305</v>
      </c>
      <c r="L139" s="34">
        <f t="shared" si="11"/>
        <v>90</v>
      </c>
      <c r="M139" s="39">
        <v>0.035</v>
      </c>
      <c r="N139" s="36">
        <f t="shared" si="12"/>
        <v>350</v>
      </c>
      <c r="O139" s="36">
        <f t="shared" si="13"/>
        <v>350</v>
      </c>
    </row>
    <row r="140" s="1" customFormat="1" ht="14.25" spans="1:15">
      <c r="A140" s="19">
        <v>138</v>
      </c>
      <c r="B140" s="20" t="s">
        <v>85</v>
      </c>
      <c r="C140" s="27" t="s">
        <v>552</v>
      </c>
      <c r="D140" s="29" t="s">
        <v>553</v>
      </c>
      <c r="E140" s="23">
        <v>40000</v>
      </c>
      <c r="F140" s="23">
        <v>0</v>
      </c>
      <c r="G140" s="20" t="s">
        <v>408</v>
      </c>
      <c r="H140" s="20" t="s">
        <v>19</v>
      </c>
      <c r="I140" s="30" t="s">
        <v>554</v>
      </c>
      <c r="J140" s="20" t="s">
        <v>21</v>
      </c>
      <c r="K140" s="20" t="s">
        <v>19</v>
      </c>
      <c r="L140" s="34">
        <f t="shared" si="11"/>
        <v>7</v>
      </c>
      <c r="M140" s="39">
        <v>0.03</v>
      </c>
      <c r="N140" s="36">
        <f t="shared" si="12"/>
        <v>23.3333333333333</v>
      </c>
      <c r="O140" s="36">
        <f t="shared" si="13"/>
        <v>23.33</v>
      </c>
    </row>
    <row r="141" s="1" customFormat="1" ht="14.25" spans="1:15">
      <c r="A141" s="19">
        <v>139</v>
      </c>
      <c r="B141" s="20" t="s">
        <v>85</v>
      </c>
      <c r="C141" s="27" t="s">
        <v>555</v>
      </c>
      <c r="D141" s="30" t="s">
        <v>556</v>
      </c>
      <c r="E141" s="23">
        <v>24000</v>
      </c>
      <c r="F141" s="23">
        <v>24000</v>
      </c>
      <c r="G141" s="20" t="s">
        <v>557</v>
      </c>
      <c r="H141" s="20" t="s">
        <v>558</v>
      </c>
      <c r="I141" s="30" t="s">
        <v>559</v>
      </c>
      <c r="J141" s="20" t="s">
        <v>21</v>
      </c>
      <c r="K141" s="20" t="s">
        <v>305</v>
      </c>
      <c r="L141" s="34">
        <f t="shared" si="11"/>
        <v>90</v>
      </c>
      <c r="M141" s="39">
        <v>0.035</v>
      </c>
      <c r="N141" s="36">
        <f t="shared" si="12"/>
        <v>210</v>
      </c>
      <c r="O141" s="36">
        <f t="shared" si="13"/>
        <v>210</v>
      </c>
    </row>
    <row r="142" s="1" customFormat="1" ht="14.25" spans="1:15">
      <c r="A142" s="19">
        <v>140</v>
      </c>
      <c r="B142" s="20" t="s">
        <v>148</v>
      </c>
      <c r="C142" s="27" t="s">
        <v>560</v>
      </c>
      <c r="D142" s="30" t="s">
        <v>561</v>
      </c>
      <c r="E142" s="23">
        <v>40000</v>
      </c>
      <c r="F142" s="23">
        <v>39000</v>
      </c>
      <c r="G142" s="20" t="s">
        <v>562</v>
      </c>
      <c r="H142" s="20" t="s">
        <v>506</v>
      </c>
      <c r="I142" s="30" t="s">
        <v>563</v>
      </c>
      <c r="J142" s="20" t="s">
        <v>21</v>
      </c>
      <c r="K142" s="20" t="s">
        <v>305</v>
      </c>
      <c r="L142" s="34">
        <f t="shared" si="11"/>
        <v>90</v>
      </c>
      <c r="M142" s="39">
        <v>0.035</v>
      </c>
      <c r="N142" s="36">
        <f>E142*M142*L142/360-1000*0.035*86/360</f>
        <v>341.638888888889</v>
      </c>
      <c r="O142" s="36">
        <f t="shared" si="13"/>
        <v>341.64</v>
      </c>
    </row>
    <row r="143" s="1" customFormat="1" ht="14.25" spans="1:15">
      <c r="A143" s="19">
        <v>141</v>
      </c>
      <c r="B143" s="20" t="s">
        <v>136</v>
      </c>
      <c r="C143" s="27" t="s">
        <v>564</v>
      </c>
      <c r="D143" s="30" t="s">
        <v>565</v>
      </c>
      <c r="E143" s="23">
        <v>16000</v>
      </c>
      <c r="F143" s="23">
        <v>16000</v>
      </c>
      <c r="G143" s="20" t="s">
        <v>566</v>
      </c>
      <c r="H143" s="20" t="s">
        <v>567</v>
      </c>
      <c r="I143" s="30" t="s">
        <v>568</v>
      </c>
      <c r="J143" s="20" t="s">
        <v>21</v>
      </c>
      <c r="K143" s="20" t="s">
        <v>305</v>
      </c>
      <c r="L143" s="34">
        <f t="shared" ref="L143:L188" si="14">K143-J143</f>
        <v>90</v>
      </c>
      <c r="M143" s="39">
        <v>0.035</v>
      </c>
      <c r="N143" s="36">
        <f t="shared" si="12"/>
        <v>140</v>
      </c>
      <c r="O143" s="36">
        <f t="shared" si="13"/>
        <v>140</v>
      </c>
    </row>
    <row r="144" s="1" customFormat="1" ht="14.25" spans="1:15">
      <c r="A144" s="19">
        <v>142</v>
      </c>
      <c r="B144" s="20" t="s">
        <v>136</v>
      </c>
      <c r="C144" s="27" t="s">
        <v>569</v>
      </c>
      <c r="D144" s="30" t="s">
        <v>570</v>
      </c>
      <c r="E144" s="23">
        <v>40000</v>
      </c>
      <c r="F144" s="23">
        <v>40000</v>
      </c>
      <c r="G144" s="20" t="s">
        <v>571</v>
      </c>
      <c r="H144" s="20" t="s">
        <v>572</v>
      </c>
      <c r="I144" s="30" t="s">
        <v>573</v>
      </c>
      <c r="J144" s="20" t="s">
        <v>21</v>
      </c>
      <c r="K144" s="20" t="s">
        <v>305</v>
      </c>
      <c r="L144" s="34">
        <f t="shared" si="14"/>
        <v>90</v>
      </c>
      <c r="M144" s="39">
        <v>0.035</v>
      </c>
      <c r="N144" s="36">
        <f t="shared" si="12"/>
        <v>350</v>
      </c>
      <c r="O144" s="36">
        <f t="shared" si="13"/>
        <v>350</v>
      </c>
    </row>
    <row r="145" s="1" customFormat="1" ht="14.25" spans="1:15">
      <c r="A145" s="19">
        <v>143</v>
      </c>
      <c r="B145" s="20" t="s">
        <v>136</v>
      </c>
      <c r="C145" s="27" t="s">
        <v>574</v>
      </c>
      <c r="D145" s="30" t="s">
        <v>575</v>
      </c>
      <c r="E145" s="23">
        <v>40000</v>
      </c>
      <c r="F145" s="23">
        <v>40000</v>
      </c>
      <c r="G145" s="20" t="s">
        <v>576</v>
      </c>
      <c r="H145" s="20" t="s">
        <v>577</v>
      </c>
      <c r="I145" s="30" t="s">
        <v>578</v>
      </c>
      <c r="J145" s="20" t="s">
        <v>21</v>
      </c>
      <c r="K145" s="20" t="s">
        <v>305</v>
      </c>
      <c r="L145" s="34">
        <f t="shared" si="14"/>
        <v>90</v>
      </c>
      <c r="M145" s="39">
        <v>0.035</v>
      </c>
      <c r="N145" s="36">
        <f t="shared" si="12"/>
        <v>350</v>
      </c>
      <c r="O145" s="36">
        <f t="shared" si="13"/>
        <v>350</v>
      </c>
    </row>
    <row r="146" s="1" customFormat="1" ht="14.25" spans="1:15">
      <c r="A146" s="19">
        <v>144</v>
      </c>
      <c r="B146" s="20" t="s">
        <v>136</v>
      </c>
      <c r="C146" s="27" t="s">
        <v>579</v>
      </c>
      <c r="D146" s="30" t="s">
        <v>580</v>
      </c>
      <c r="E146" s="23">
        <v>40000</v>
      </c>
      <c r="F146" s="23">
        <v>40000</v>
      </c>
      <c r="G146" s="20" t="s">
        <v>581</v>
      </c>
      <c r="H146" s="20" t="s">
        <v>582</v>
      </c>
      <c r="I146" s="30" t="s">
        <v>583</v>
      </c>
      <c r="J146" s="20" t="s">
        <v>21</v>
      </c>
      <c r="K146" s="20" t="s">
        <v>305</v>
      </c>
      <c r="L146" s="34">
        <f t="shared" si="14"/>
        <v>90</v>
      </c>
      <c r="M146" s="39">
        <v>0.035</v>
      </c>
      <c r="N146" s="36">
        <f t="shared" si="12"/>
        <v>350</v>
      </c>
      <c r="O146" s="36">
        <f t="shared" si="13"/>
        <v>350</v>
      </c>
    </row>
    <row r="147" s="1" customFormat="1" ht="14.25" spans="1:15">
      <c r="A147" s="19">
        <v>145</v>
      </c>
      <c r="B147" s="20" t="s">
        <v>136</v>
      </c>
      <c r="C147" s="27" t="s">
        <v>584</v>
      </c>
      <c r="D147" s="29" t="s">
        <v>585</v>
      </c>
      <c r="E147" s="23">
        <v>40000</v>
      </c>
      <c r="F147" s="23">
        <v>40000</v>
      </c>
      <c r="G147" s="20" t="s">
        <v>586</v>
      </c>
      <c r="H147" s="20" t="s">
        <v>587</v>
      </c>
      <c r="I147" s="30" t="s">
        <v>588</v>
      </c>
      <c r="J147" s="20" t="s">
        <v>21</v>
      </c>
      <c r="K147" s="20" t="s">
        <v>305</v>
      </c>
      <c r="L147" s="34">
        <f t="shared" si="14"/>
        <v>90</v>
      </c>
      <c r="M147" s="39">
        <v>0.035</v>
      </c>
      <c r="N147" s="36">
        <f t="shared" si="12"/>
        <v>350</v>
      </c>
      <c r="O147" s="36">
        <f t="shared" si="13"/>
        <v>350</v>
      </c>
    </row>
    <row r="148" s="1" customFormat="1" ht="14.25" spans="1:15">
      <c r="A148" s="19">
        <v>146</v>
      </c>
      <c r="B148" s="20" t="s">
        <v>136</v>
      </c>
      <c r="C148" s="27" t="s">
        <v>589</v>
      </c>
      <c r="D148" s="29" t="s">
        <v>590</v>
      </c>
      <c r="E148" s="23">
        <v>40000</v>
      </c>
      <c r="F148" s="23">
        <v>40000</v>
      </c>
      <c r="G148" s="20" t="s">
        <v>591</v>
      </c>
      <c r="H148" s="20" t="s">
        <v>592</v>
      </c>
      <c r="I148" s="30" t="s">
        <v>593</v>
      </c>
      <c r="J148" s="20" t="s">
        <v>21</v>
      </c>
      <c r="K148" s="20" t="s">
        <v>305</v>
      </c>
      <c r="L148" s="34">
        <f t="shared" si="14"/>
        <v>90</v>
      </c>
      <c r="M148" s="39">
        <v>0.03</v>
      </c>
      <c r="N148" s="36">
        <f t="shared" si="12"/>
        <v>300</v>
      </c>
      <c r="O148" s="36">
        <f t="shared" si="13"/>
        <v>300</v>
      </c>
    </row>
    <row r="149" s="1" customFormat="1" ht="14.25" spans="1:15">
      <c r="A149" s="19">
        <v>147</v>
      </c>
      <c r="B149" s="20" t="s">
        <v>136</v>
      </c>
      <c r="C149" s="27" t="s">
        <v>594</v>
      </c>
      <c r="D149" s="30" t="s">
        <v>595</v>
      </c>
      <c r="E149" s="23">
        <v>40000</v>
      </c>
      <c r="F149" s="23">
        <v>40000</v>
      </c>
      <c r="G149" s="20" t="s">
        <v>596</v>
      </c>
      <c r="H149" s="20" t="s">
        <v>426</v>
      </c>
      <c r="I149" s="30" t="s">
        <v>90</v>
      </c>
      <c r="J149" s="20" t="s">
        <v>21</v>
      </c>
      <c r="K149" s="20" t="s">
        <v>305</v>
      </c>
      <c r="L149" s="34">
        <f t="shared" si="14"/>
        <v>90</v>
      </c>
      <c r="M149" s="39">
        <v>0.035</v>
      </c>
      <c r="N149" s="36">
        <f t="shared" si="12"/>
        <v>350</v>
      </c>
      <c r="O149" s="36">
        <f t="shared" si="13"/>
        <v>350</v>
      </c>
    </row>
    <row r="150" s="1" customFormat="1" ht="14.25" spans="1:15">
      <c r="A150" s="19">
        <v>148</v>
      </c>
      <c r="B150" s="20" t="s">
        <v>136</v>
      </c>
      <c r="C150" s="27" t="s">
        <v>597</v>
      </c>
      <c r="D150" s="30" t="s">
        <v>598</v>
      </c>
      <c r="E150" s="23">
        <v>40000</v>
      </c>
      <c r="F150" s="23">
        <v>40000</v>
      </c>
      <c r="G150" s="20" t="s">
        <v>599</v>
      </c>
      <c r="H150" s="20" t="s">
        <v>600</v>
      </c>
      <c r="I150" s="30" t="s">
        <v>601</v>
      </c>
      <c r="J150" s="20" t="s">
        <v>21</v>
      </c>
      <c r="K150" s="20" t="s">
        <v>305</v>
      </c>
      <c r="L150" s="34">
        <f t="shared" si="14"/>
        <v>90</v>
      </c>
      <c r="M150" s="39">
        <v>0.035</v>
      </c>
      <c r="N150" s="36">
        <f t="shared" si="12"/>
        <v>350</v>
      </c>
      <c r="O150" s="36">
        <f t="shared" si="13"/>
        <v>350</v>
      </c>
    </row>
    <row r="151" s="1" customFormat="1" ht="14.25" spans="1:15">
      <c r="A151" s="19">
        <v>149</v>
      </c>
      <c r="B151" s="20" t="s">
        <v>136</v>
      </c>
      <c r="C151" s="27" t="s">
        <v>602</v>
      </c>
      <c r="D151" s="30" t="s">
        <v>603</v>
      </c>
      <c r="E151" s="23">
        <v>40000</v>
      </c>
      <c r="F151" s="23">
        <v>40000</v>
      </c>
      <c r="G151" s="20" t="s">
        <v>586</v>
      </c>
      <c r="H151" s="20" t="s">
        <v>604</v>
      </c>
      <c r="I151" s="30" t="s">
        <v>90</v>
      </c>
      <c r="J151" s="20" t="s">
        <v>21</v>
      </c>
      <c r="K151" s="20" t="s">
        <v>305</v>
      </c>
      <c r="L151" s="34">
        <f t="shared" si="14"/>
        <v>90</v>
      </c>
      <c r="M151" s="39">
        <v>0.035</v>
      </c>
      <c r="N151" s="36">
        <f t="shared" si="12"/>
        <v>350</v>
      </c>
      <c r="O151" s="36">
        <f t="shared" si="13"/>
        <v>350</v>
      </c>
    </row>
    <row r="152" s="1" customFormat="1" ht="14.25" spans="1:15">
      <c r="A152" s="19">
        <v>150</v>
      </c>
      <c r="B152" s="20" t="s">
        <v>299</v>
      </c>
      <c r="C152" s="27" t="s">
        <v>605</v>
      </c>
      <c r="D152" s="30" t="s">
        <v>606</v>
      </c>
      <c r="E152" s="23">
        <v>50000</v>
      </c>
      <c r="F152" s="23">
        <v>50000</v>
      </c>
      <c r="G152" s="20" t="s">
        <v>607</v>
      </c>
      <c r="H152" s="20" t="s">
        <v>604</v>
      </c>
      <c r="I152" s="30" t="s">
        <v>75</v>
      </c>
      <c r="J152" s="20" t="s">
        <v>21</v>
      </c>
      <c r="K152" s="20" t="s">
        <v>305</v>
      </c>
      <c r="L152" s="34">
        <f t="shared" si="14"/>
        <v>90</v>
      </c>
      <c r="M152" s="39">
        <v>0.035</v>
      </c>
      <c r="N152" s="36">
        <f t="shared" si="12"/>
        <v>437.5</v>
      </c>
      <c r="O152" s="36">
        <f t="shared" si="13"/>
        <v>437.5</v>
      </c>
    </row>
    <row r="153" s="1" customFormat="1" ht="14.25" spans="1:15">
      <c r="A153" s="19">
        <v>151</v>
      </c>
      <c r="B153" s="20" t="s">
        <v>299</v>
      </c>
      <c r="C153" s="27" t="s">
        <v>608</v>
      </c>
      <c r="D153" s="30" t="s">
        <v>609</v>
      </c>
      <c r="E153" s="23">
        <v>50000</v>
      </c>
      <c r="F153" s="23">
        <v>50000</v>
      </c>
      <c r="G153" s="20" t="s">
        <v>566</v>
      </c>
      <c r="H153" s="20" t="s">
        <v>577</v>
      </c>
      <c r="I153" s="30" t="s">
        <v>610</v>
      </c>
      <c r="J153" s="20" t="s">
        <v>21</v>
      </c>
      <c r="K153" s="20" t="s">
        <v>305</v>
      </c>
      <c r="L153" s="34">
        <f t="shared" si="14"/>
        <v>90</v>
      </c>
      <c r="M153" s="39">
        <v>0.035</v>
      </c>
      <c r="N153" s="36">
        <f t="shared" si="12"/>
        <v>437.5</v>
      </c>
      <c r="O153" s="36">
        <f t="shared" si="13"/>
        <v>437.5</v>
      </c>
    </row>
    <row r="154" s="1" customFormat="1" ht="14.25" spans="1:15">
      <c r="A154" s="19">
        <v>152</v>
      </c>
      <c r="B154" s="20" t="s">
        <v>299</v>
      </c>
      <c r="C154" s="27" t="s">
        <v>611</v>
      </c>
      <c r="D154" s="30" t="s">
        <v>612</v>
      </c>
      <c r="E154" s="23">
        <v>40000</v>
      </c>
      <c r="F154" s="23">
        <v>40000</v>
      </c>
      <c r="G154" s="20" t="s">
        <v>607</v>
      </c>
      <c r="H154" s="20" t="s">
        <v>587</v>
      </c>
      <c r="I154" s="30" t="s">
        <v>610</v>
      </c>
      <c r="J154" s="20" t="s">
        <v>21</v>
      </c>
      <c r="K154" s="20" t="s">
        <v>305</v>
      </c>
      <c r="L154" s="34">
        <f t="shared" si="14"/>
        <v>90</v>
      </c>
      <c r="M154" s="39">
        <v>0.035</v>
      </c>
      <c r="N154" s="36">
        <f t="shared" si="12"/>
        <v>350</v>
      </c>
      <c r="O154" s="36">
        <f t="shared" si="13"/>
        <v>350</v>
      </c>
    </row>
    <row r="155" s="1" customFormat="1" ht="14.25" spans="1:15">
      <c r="A155" s="19">
        <v>153</v>
      </c>
      <c r="B155" s="20" t="s">
        <v>299</v>
      </c>
      <c r="C155" s="27" t="s">
        <v>613</v>
      </c>
      <c r="D155" s="30" t="s">
        <v>614</v>
      </c>
      <c r="E155" s="23">
        <v>40000</v>
      </c>
      <c r="F155" s="23">
        <v>40000</v>
      </c>
      <c r="G155" s="20" t="s">
        <v>615</v>
      </c>
      <c r="H155" s="20" t="s">
        <v>616</v>
      </c>
      <c r="I155" s="30" t="s">
        <v>617</v>
      </c>
      <c r="J155" s="20" t="s">
        <v>21</v>
      </c>
      <c r="K155" s="20" t="s">
        <v>305</v>
      </c>
      <c r="L155" s="34">
        <f t="shared" si="14"/>
        <v>90</v>
      </c>
      <c r="M155" s="39">
        <v>0.035</v>
      </c>
      <c r="N155" s="36">
        <f t="shared" si="12"/>
        <v>350</v>
      </c>
      <c r="O155" s="36">
        <f t="shared" si="13"/>
        <v>350</v>
      </c>
    </row>
    <row r="156" s="1" customFormat="1" ht="14.25" spans="1:15">
      <c r="A156" s="19">
        <v>154</v>
      </c>
      <c r="B156" s="20" t="s">
        <v>299</v>
      </c>
      <c r="C156" s="27" t="s">
        <v>618</v>
      </c>
      <c r="D156" s="30" t="s">
        <v>619</v>
      </c>
      <c r="E156" s="23">
        <v>40000</v>
      </c>
      <c r="F156" s="23">
        <v>40000</v>
      </c>
      <c r="G156" s="20" t="s">
        <v>620</v>
      </c>
      <c r="H156" s="20" t="s">
        <v>621</v>
      </c>
      <c r="I156" s="30" t="s">
        <v>610</v>
      </c>
      <c r="J156" s="20" t="s">
        <v>21</v>
      </c>
      <c r="K156" s="20" t="s">
        <v>305</v>
      </c>
      <c r="L156" s="34">
        <f t="shared" si="14"/>
        <v>90</v>
      </c>
      <c r="M156" s="39">
        <v>0.035</v>
      </c>
      <c r="N156" s="36">
        <f t="shared" si="12"/>
        <v>350</v>
      </c>
      <c r="O156" s="36">
        <f t="shared" si="13"/>
        <v>350</v>
      </c>
    </row>
    <row r="157" s="1" customFormat="1" ht="14.25" spans="1:15">
      <c r="A157" s="19">
        <v>155</v>
      </c>
      <c r="B157" s="20" t="s">
        <v>299</v>
      </c>
      <c r="C157" s="27" t="s">
        <v>622</v>
      </c>
      <c r="D157" s="30" t="s">
        <v>623</v>
      </c>
      <c r="E157" s="23">
        <v>35000</v>
      </c>
      <c r="F157" s="23">
        <v>35000</v>
      </c>
      <c r="G157" s="20" t="s">
        <v>624</v>
      </c>
      <c r="H157" s="20" t="s">
        <v>347</v>
      </c>
      <c r="I157" s="30" t="s">
        <v>610</v>
      </c>
      <c r="J157" s="20" t="s">
        <v>21</v>
      </c>
      <c r="K157" s="20" t="s">
        <v>305</v>
      </c>
      <c r="L157" s="34">
        <f t="shared" si="14"/>
        <v>90</v>
      </c>
      <c r="M157" s="39">
        <v>0.035</v>
      </c>
      <c r="N157" s="36">
        <f t="shared" si="12"/>
        <v>306.25</v>
      </c>
      <c r="O157" s="36">
        <f t="shared" si="13"/>
        <v>306.25</v>
      </c>
    </row>
    <row r="158" s="1" customFormat="1" ht="14.25" spans="1:15">
      <c r="A158" s="19">
        <v>156</v>
      </c>
      <c r="B158" s="20" t="s">
        <v>299</v>
      </c>
      <c r="C158" s="27" t="s">
        <v>625</v>
      </c>
      <c r="D158" s="30" t="s">
        <v>626</v>
      </c>
      <c r="E158" s="23">
        <v>50000</v>
      </c>
      <c r="F158" s="23">
        <v>50000</v>
      </c>
      <c r="G158" s="20" t="s">
        <v>586</v>
      </c>
      <c r="H158" s="20" t="s">
        <v>529</v>
      </c>
      <c r="I158" s="30" t="s">
        <v>610</v>
      </c>
      <c r="J158" s="20" t="s">
        <v>21</v>
      </c>
      <c r="K158" s="20" t="s">
        <v>305</v>
      </c>
      <c r="L158" s="34">
        <f t="shared" si="14"/>
        <v>90</v>
      </c>
      <c r="M158" s="39">
        <v>0.035</v>
      </c>
      <c r="N158" s="36">
        <f t="shared" si="12"/>
        <v>437.5</v>
      </c>
      <c r="O158" s="36">
        <f t="shared" si="13"/>
        <v>437.5</v>
      </c>
    </row>
    <row r="159" s="1" customFormat="1" ht="14.25" spans="1:15">
      <c r="A159" s="19">
        <v>157</v>
      </c>
      <c r="B159" s="20" t="s">
        <v>299</v>
      </c>
      <c r="C159" s="27" t="s">
        <v>627</v>
      </c>
      <c r="D159" s="30" t="s">
        <v>628</v>
      </c>
      <c r="E159" s="23">
        <v>50000</v>
      </c>
      <c r="F159" s="23">
        <v>50000</v>
      </c>
      <c r="G159" s="20" t="s">
        <v>629</v>
      </c>
      <c r="H159" s="20" t="s">
        <v>630</v>
      </c>
      <c r="I159" s="30" t="s">
        <v>631</v>
      </c>
      <c r="J159" s="20" t="s">
        <v>21</v>
      </c>
      <c r="K159" s="20" t="s">
        <v>305</v>
      </c>
      <c r="L159" s="34">
        <f t="shared" si="14"/>
        <v>90</v>
      </c>
      <c r="M159" s="39">
        <v>0.035</v>
      </c>
      <c r="N159" s="36">
        <f t="shared" si="12"/>
        <v>437.5</v>
      </c>
      <c r="O159" s="36">
        <f t="shared" si="13"/>
        <v>437.5</v>
      </c>
    </row>
    <row r="160" s="1" customFormat="1" ht="14.25" spans="1:15">
      <c r="A160" s="19">
        <v>158</v>
      </c>
      <c r="B160" s="20" t="s">
        <v>299</v>
      </c>
      <c r="C160" s="27" t="s">
        <v>632</v>
      </c>
      <c r="D160" s="30" t="s">
        <v>633</v>
      </c>
      <c r="E160" s="23">
        <v>50000</v>
      </c>
      <c r="F160" s="23">
        <v>50000</v>
      </c>
      <c r="G160" s="20" t="s">
        <v>607</v>
      </c>
      <c r="H160" s="20" t="s">
        <v>604</v>
      </c>
      <c r="I160" s="30" t="s">
        <v>610</v>
      </c>
      <c r="J160" s="20" t="s">
        <v>21</v>
      </c>
      <c r="K160" s="20" t="s">
        <v>305</v>
      </c>
      <c r="L160" s="34">
        <f t="shared" si="14"/>
        <v>90</v>
      </c>
      <c r="M160" s="39">
        <v>0.035</v>
      </c>
      <c r="N160" s="36">
        <f t="shared" si="12"/>
        <v>437.5</v>
      </c>
      <c r="O160" s="36">
        <f t="shared" si="13"/>
        <v>437.5</v>
      </c>
    </row>
    <row r="161" s="1" customFormat="1" ht="14.25" spans="1:15">
      <c r="A161" s="19">
        <v>159</v>
      </c>
      <c r="B161" s="20" t="s">
        <v>299</v>
      </c>
      <c r="C161" s="27" t="s">
        <v>634</v>
      </c>
      <c r="D161" s="30" t="s">
        <v>635</v>
      </c>
      <c r="E161" s="23">
        <v>50000</v>
      </c>
      <c r="F161" s="23">
        <v>50000</v>
      </c>
      <c r="G161" s="20" t="s">
        <v>615</v>
      </c>
      <c r="H161" s="20" t="s">
        <v>616</v>
      </c>
      <c r="I161" s="30" t="s">
        <v>610</v>
      </c>
      <c r="J161" s="20" t="s">
        <v>21</v>
      </c>
      <c r="K161" s="20" t="s">
        <v>305</v>
      </c>
      <c r="L161" s="34">
        <f t="shared" si="14"/>
        <v>90</v>
      </c>
      <c r="M161" s="39">
        <v>0.035</v>
      </c>
      <c r="N161" s="36">
        <f t="shared" si="12"/>
        <v>437.5</v>
      </c>
      <c r="O161" s="36">
        <f t="shared" si="13"/>
        <v>437.5</v>
      </c>
    </row>
    <row r="162" s="1" customFormat="1" ht="14.25" spans="1:15">
      <c r="A162" s="19">
        <v>160</v>
      </c>
      <c r="B162" s="20" t="s">
        <v>299</v>
      </c>
      <c r="C162" s="27" t="s">
        <v>636</v>
      </c>
      <c r="D162" s="30" t="s">
        <v>637</v>
      </c>
      <c r="E162" s="23">
        <v>40000</v>
      </c>
      <c r="F162" s="23">
        <v>40000</v>
      </c>
      <c r="G162" s="20" t="s">
        <v>638</v>
      </c>
      <c r="H162" s="20" t="s">
        <v>639</v>
      </c>
      <c r="I162" s="30" t="s">
        <v>31</v>
      </c>
      <c r="J162" s="20" t="s">
        <v>21</v>
      </c>
      <c r="K162" s="20" t="s">
        <v>305</v>
      </c>
      <c r="L162" s="34">
        <f t="shared" si="14"/>
        <v>90</v>
      </c>
      <c r="M162" s="39">
        <v>0.035</v>
      </c>
      <c r="N162" s="36">
        <f t="shared" si="12"/>
        <v>350</v>
      </c>
      <c r="O162" s="36">
        <f t="shared" si="13"/>
        <v>350</v>
      </c>
    </row>
    <row r="163" s="1" customFormat="1" ht="14.25" spans="1:15">
      <c r="A163" s="19">
        <v>161</v>
      </c>
      <c r="B163" s="20" t="s">
        <v>299</v>
      </c>
      <c r="C163" s="27" t="s">
        <v>640</v>
      </c>
      <c r="D163" s="30" t="s">
        <v>641</v>
      </c>
      <c r="E163" s="23">
        <v>40000</v>
      </c>
      <c r="F163" s="23">
        <v>40000</v>
      </c>
      <c r="G163" s="20" t="s">
        <v>642</v>
      </c>
      <c r="H163" s="20" t="s">
        <v>643</v>
      </c>
      <c r="I163" s="30" t="s">
        <v>644</v>
      </c>
      <c r="J163" s="20" t="s">
        <v>21</v>
      </c>
      <c r="K163" s="20" t="s">
        <v>305</v>
      </c>
      <c r="L163" s="34">
        <f t="shared" si="14"/>
        <v>90</v>
      </c>
      <c r="M163" s="39">
        <v>0.035</v>
      </c>
      <c r="N163" s="36">
        <f t="shared" si="12"/>
        <v>350</v>
      </c>
      <c r="O163" s="36">
        <f t="shared" si="13"/>
        <v>350</v>
      </c>
    </row>
    <row r="164" s="1" customFormat="1" ht="14.25" spans="1:15">
      <c r="A164" s="19">
        <v>162</v>
      </c>
      <c r="B164" s="20" t="s">
        <v>299</v>
      </c>
      <c r="C164" s="27" t="s">
        <v>645</v>
      </c>
      <c r="D164" s="30" t="s">
        <v>646</v>
      </c>
      <c r="E164" s="23">
        <v>50000</v>
      </c>
      <c r="F164" s="23">
        <v>50000</v>
      </c>
      <c r="G164" s="20" t="s">
        <v>647</v>
      </c>
      <c r="H164" s="20" t="s">
        <v>648</v>
      </c>
      <c r="I164" s="30" t="s">
        <v>649</v>
      </c>
      <c r="J164" s="20" t="s">
        <v>21</v>
      </c>
      <c r="K164" s="20" t="s">
        <v>305</v>
      </c>
      <c r="L164" s="34">
        <f t="shared" si="14"/>
        <v>90</v>
      </c>
      <c r="M164" s="39">
        <v>0.035</v>
      </c>
      <c r="N164" s="36">
        <f t="shared" si="12"/>
        <v>437.5</v>
      </c>
      <c r="O164" s="36">
        <f t="shared" si="13"/>
        <v>437.5</v>
      </c>
    </row>
    <row r="165" s="1" customFormat="1" ht="14.25" spans="1:15">
      <c r="A165" s="19">
        <v>163</v>
      </c>
      <c r="B165" s="20" t="s">
        <v>299</v>
      </c>
      <c r="C165" s="27" t="s">
        <v>650</v>
      </c>
      <c r="D165" s="30" t="s">
        <v>651</v>
      </c>
      <c r="E165" s="23">
        <v>45000</v>
      </c>
      <c r="F165" s="23">
        <v>45000</v>
      </c>
      <c r="G165" s="20" t="s">
        <v>652</v>
      </c>
      <c r="H165" s="20" t="s">
        <v>604</v>
      </c>
      <c r="I165" s="30" t="s">
        <v>610</v>
      </c>
      <c r="J165" s="20" t="s">
        <v>21</v>
      </c>
      <c r="K165" s="20" t="s">
        <v>305</v>
      </c>
      <c r="L165" s="34">
        <f t="shared" si="14"/>
        <v>90</v>
      </c>
      <c r="M165" s="39">
        <v>0.035</v>
      </c>
      <c r="N165" s="36">
        <f t="shared" si="12"/>
        <v>393.75</v>
      </c>
      <c r="O165" s="36">
        <f t="shared" si="13"/>
        <v>393.75</v>
      </c>
    </row>
    <row r="166" s="1" customFormat="1" ht="14.25" spans="1:15">
      <c r="A166" s="19">
        <v>164</v>
      </c>
      <c r="B166" s="20" t="s">
        <v>299</v>
      </c>
      <c r="C166" s="27" t="s">
        <v>653</v>
      </c>
      <c r="D166" s="30" t="s">
        <v>654</v>
      </c>
      <c r="E166" s="23">
        <v>50000</v>
      </c>
      <c r="F166" s="23">
        <v>50000</v>
      </c>
      <c r="G166" s="20" t="s">
        <v>655</v>
      </c>
      <c r="H166" s="20" t="s">
        <v>656</v>
      </c>
      <c r="I166" s="30" t="s">
        <v>657</v>
      </c>
      <c r="J166" s="20" t="s">
        <v>21</v>
      </c>
      <c r="K166" s="20" t="s">
        <v>305</v>
      </c>
      <c r="L166" s="34">
        <f t="shared" si="14"/>
        <v>90</v>
      </c>
      <c r="M166" s="39">
        <v>0.035</v>
      </c>
      <c r="N166" s="36">
        <f t="shared" si="12"/>
        <v>437.5</v>
      </c>
      <c r="O166" s="36">
        <f t="shared" si="13"/>
        <v>437.5</v>
      </c>
    </row>
    <row r="167" s="1" customFormat="1" ht="14.25" spans="1:15">
      <c r="A167" s="19">
        <v>165</v>
      </c>
      <c r="B167" s="20" t="s">
        <v>299</v>
      </c>
      <c r="C167" s="27" t="s">
        <v>658</v>
      </c>
      <c r="D167" s="30" t="s">
        <v>659</v>
      </c>
      <c r="E167" s="23">
        <v>14000</v>
      </c>
      <c r="F167" s="23">
        <v>14000</v>
      </c>
      <c r="G167" s="20" t="s">
        <v>624</v>
      </c>
      <c r="H167" s="20" t="s">
        <v>347</v>
      </c>
      <c r="I167" s="30" t="s">
        <v>610</v>
      </c>
      <c r="J167" s="20" t="s">
        <v>21</v>
      </c>
      <c r="K167" s="20" t="s">
        <v>305</v>
      </c>
      <c r="L167" s="34">
        <f t="shared" si="14"/>
        <v>90</v>
      </c>
      <c r="M167" s="39">
        <v>0.035</v>
      </c>
      <c r="N167" s="36">
        <f t="shared" si="12"/>
        <v>122.5</v>
      </c>
      <c r="O167" s="36">
        <f t="shared" si="13"/>
        <v>122.5</v>
      </c>
    </row>
    <row r="168" s="1" customFormat="1" ht="14.25" spans="1:15">
      <c r="A168" s="19">
        <v>166</v>
      </c>
      <c r="B168" s="20" t="s">
        <v>299</v>
      </c>
      <c r="C168" s="27" t="s">
        <v>660</v>
      </c>
      <c r="D168" s="30" t="s">
        <v>661</v>
      </c>
      <c r="E168" s="23">
        <v>40000</v>
      </c>
      <c r="F168" s="23">
        <v>40000</v>
      </c>
      <c r="G168" s="20" t="s">
        <v>662</v>
      </c>
      <c r="H168" s="20" t="s">
        <v>663</v>
      </c>
      <c r="I168" s="30" t="s">
        <v>664</v>
      </c>
      <c r="J168" s="20" t="s">
        <v>21</v>
      </c>
      <c r="K168" s="20" t="s">
        <v>305</v>
      </c>
      <c r="L168" s="34">
        <f t="shared" si="14"/>
        <v>90</v>
      </c>
      <c r="M168" s="39">
        <v>0.035</v>
      </c>
      <c r="N168" s="36">
        <f t="shared" si="12"/>
        <v>350</v>
      </c>
      <c r="O168" s="36">
        <f t="shared" si="13"/>
        <v>350</v>
      </c>
    </row>
    <row r="169" s="1" customFormat="1" ht="14.25" spans="1:15">
      <c r="A169" s="19">
        <v>167</v>
      </c>
      <c r="B169" s="20" t="s">
        <v>299</v>
      </c>
      <c r="C169" s="27" t="s">
        <v>665</v>
      </c>
      <c r="D169" s="30" t="s">
        <v>666</v>
      </c>
      <c r="E169" s="23">
        <v>50000</v>
      </c>
      <c r="F169" s="23">
        <v>50000</v>
      </c>
      <c r="G169" s="20" t="s">
        <v>667</v>
      </c>
      <c r="H169" s="20" t="s">
        <v>439</v>
      </c>
      <c r="I169" s="30" t="s">
        <v>317</v>
      </c>
      <c r="J169" s="20" t="s">
        <v>21</v>
      </c>
      <c r="K169" s="20" t="s">
        <v>305</v>
      </c>
      <c r="L169" s="34">
        <f t="shared" si="14"/>
        <v>90</v>
      </c>
      <c r="M169" s="39">
        <v>0.035</v>
      </c>
      <c r="N169" s="36">
        <f t="shared" si="12"/>
        <v>437.5</v>
      </c>
      <c r="O169" s="36">
        <f t="shared" si="13"/>
        <v>437.5</v>
      </c>
    </row>
    <row r="170" s="1" customFormat="1" ht="14.25" spans="1:15">
      <c r="A170" s="19">
        <v>168</v>
      </c>
      <c r="B170" s="20" t="s">
        <v>299</v>
      </c>
      <c r="C170" s="27" t="s">
        <v>668</v>
      </c>
      <c r="D170" s="30" t="s">
        <v>669</v>
      </c>
      <c r="E170" s="23">
        <v>49500</v>
      </c>
      <c r="F170" s="23">
        <v>49500</v>
      </c>
      <c r="G170" s="20" t="s">
        <v>670</v>
      </c>
      <c r="H170" s="20" t="s">
        <v>671</v>
      </c>
      <c r="I170" s="30" t="s">
        <v>672</v>
      </c>
      <c r="J170" s="20" t="s">
        <v>21</v>
      </c>
      <c r="K170" s="20" t="s">
        <v>305</v>
      </c>
      <c r="L170" s="34">
        <f t="shared" si="14"/>
        <v>90</v>
      </c>
      <c r="M170" s="39">
        <v>0.035</v>
      </c>
      <c r="N170" s="36">
        <f t="shared" si="12"/>
        <v>433.125</v>
      </c>
      <c r="O170" s="36">
        <f t="shared" si="13"/>
        <v>433.13</v>
      </c>
    </row>
    <row r="171" s="1" customFormat="1" ht="14.25" spans="1:15">
      <c r="A171" s="19">
        <v>169</v>
      </c>
      <c r="B171" s="20" t="s">
        <v>299</v>
      </c>
      <c r="C171" s="27" t="s">
        <v>673</v>
      </c>
      <c r="D171" s="30" t="s">
        <v>651</v>
      </c>
      <c r="E171" s="23">
        <v>40000</v>
      </c>
      <c r="F171" s="23">
        <v>40000</v>
      </c>
      <c r="G171" s="20" t="s">
        <v>674</v>
      </c>
      <c r="H171" s="20" t="s">
        <v>675</v>
      </c>
      <c r="I171" s="30" t="s">
        <v>676</v>
      </c>
      <c r="J171" s="20" t="s">
        <v>21</v>
      </c>
      <c r="K171" s="20" t="s">
        <v>305</v>
      </c>
      <c r="L171" s="34">
        <f t="shared" si="14"/>
        <v>90</v>
      </c>
      <c r="M171" s="39">
        <v>0.035</v>
      </c>
      <c r="N171" s="36">
        <f t="shared" si="12"/>
        <v>350</v>
      </c>
      <c r="O171" s="36">
        <f t="shared" si="13"/>
        <v>350</v>
      </c>
    </row>
    <row r="172" s="1" customFormat="1" ht="14.25" spans="1:15">
      <c r="A172" s="19">
        <v>170</v>
      </c>
      <c r="B172" s="20" t="s">
        <v>299</v>
      </c>
      <c r="C172" s="27" t="s">
        <v>677</v>
      </c>
      <c r="D172" s="30" t="s">
        <v>678</v>
      </c>
      <c r="E172" s="23">
        <v>40000</v>
      </c>
      <c r="F172" s="23">
        <v>40000</v>
      </c>
      <c r="G172" s="20" t="s">
        <v>679</v>
      </c>
      <c r="H172" s="20" t="s">
        <v>347</v>
      </c>
      <c r="I172" s="30" t="s">
        <v>31</v>
      </c>
      <c r="J172" s="20" t="s">
        <v>21</v>
      </c>
      <c r="K172" s="20" t="s">
        <v>305</v>
      </c>
      <c r="L172" s="34">
        <f t="shared" si="14"/>
        <v>90</v>
      </c>
      <c r="M172" s="39">
        <v>0.035</v>
      </c>
      <c r="N172" s="36">
        <f t="shared" si="12"/>
        <v>350</v>
      </c>
      <c r="O172" s="36">
        <f t="shared" si="13"/>
        <v>350</v>
      </c>
    </row>
    <row r="173" s="1" customFormat="1" ht="14.25" spans="1:15">
      <c r="A173" s="19">
        <v>171</v>
      </c>
      <c r="B173" s="20" t="s">
        <v>299</v>
      </c>
      <c r="C173" s="27" t="s">
        <v>680</v>
      </c>
      <c r="D173" s="30" t="s">
        <v>681</v>
      </c>
      <c r="E173" s="23">
        <v>24000</v>
      </c>
      <c r="F173" s="23">
        <v>24000</v>
      </c>
      <c r="G173" s="20" t="s">
        <v>662</v>
      </c>
      <c r="H173" s="20" t="s">
        <v>663</v>
      </c>
      <c r="I173" s="30" t="s">
        <v>31</v>
      </c>
      <c r="J173" s="20" t="s">
        <v>21</v>
      </c>
      <c r="K173" s="20" t="s">
        <v>305</v>
      </c>
      <c r="L173" s="34">
        <f t="shared" si="14"/>
        <v>90</v>
      </c>
      <c r="M173" s="39">
        <v>0.035</v>
      </c>
      <c r="N173" s="36">
        <f t="shared" si="12"/>
        <v>210</v>
      </c>
      <c r="O173" s="36">
        <f t="shared" si="13"/>
        <v>210</v>
      </c>
    </row>
    <row r="174" s="1" customFormat="1" ht="14.25" spans="1:15">
      <c r="A174" s="19">
        <v>172</v>
      </c>
      <c r="B174" s="20" t="s">
        <v>299</v>
      </c>
      <c r="C174" s="27" t="s">
        <v>682</v>
      </c>
      <c r="D174" s="30" t="s">
        <v>683</v>
      </c>
      <c r="E174" s="23">
        <v>50000</v>
      </c>
      <c r="F174" s="23">
        <v>50000</v>
      </c>
      <c r="G174" s="20" t="s">
        <v>684</v>
      </c>
      <c r="H174" s="20" t="s">
        <v>685</v>
      </c>
      <c r="I174" s="30" t="s">
        <v>458</v>
      </c>
      <c r="J174" s="20" t="s">
        <v>21</v>
      </c>
      <c r="K174" s="20" t="s">
        <v>305</v>
      </c>
      <c r="L174" s="34">
        <f t="shared" si="14"/>
        <v>90</v>
      </c>
      <c r="M174" s="39">
        <v>0.03</v>
      </c>
      <c r="N174" s="36">
        <f t="shared" si="12"/>
        <v>375</v>
      </c>
      <c r="O174" s="36">
        <f t="shared" si="13"/>
        <v>375</v>
      </c>
    </row>
    <row r="175" s="1" customFormat="1" ht="14.25" spans="1:15">
      <c r="A175" s="19">
        <v>173</v>
      </c>
      <c r="B175" s="20" t="s">
        <v>299</v>
      </c>
      <c r="C175" s="27" t="s">
        <v>686</v>
      </c>
      <c r="D175" s="29" t="s">
        <v>687</v>
      </c>
      <c r="E175" s="23">
        <v>50000</v>
      </c>
      <c r="F175" s="23">
        <v>50000</v>
      </c>
      <c r="G175" s="20" t="s">
        <v>652</v>
      </c>
      <c r="H175" s="20" t="s">
        <v>688</v>
      </c>
      <c r="I175" s="30" t="s">
        <v>75</v>
      </c>
      <c r="J175" s="20" t="s">
        <v>21</v>
      </c>
      <c r="K175" s="20" t="s">
        <v>305</v>
      </c>
      <c r="L175" s="34">
        <f t="shared" si="14"/>
        <v>90</v>
      </c>
      <c r="M175" s="39">
        <v>0.035</v>
      </c>
      <c r="N175" s="36">
        <f t="shared" si="12"/>
        <v>437.5</v>
      </c>
      <c r="O175" s="36">
        <f t="shared" si="13"/>
        <v>437.5</v>
      </c>
    </row>
    <row r="176" s="1" customFormat="1" ht="14.25" spans="1:15">
      <c r="A176" s="19">
        <v>174</v>
      </c>
      <c r="B176" s="20" t="s">
        <v>299</v>
      </c>
      <c r="C176" s="27" t="s">
        <v>689</v>
      </c>
      <c r="D176" s="30" t="s">
        <v>690</v>
      </c>
      <c r="E176" s="23">
        <v>40000</v>
      </c>
      <c r="F176" s="23">
        <v>40000</v>
      </c>
      <c r="G176" s="20" t="s">
        <v>691</v>
      </c>
      <c r="H176" s="20" t="s">
        <v>600</v>
      </c>
      <c r="I176" s="30" t="s">
        <v>692</v>
      </c>
      <c r="J176" s="20" t="s">
        <v>21</v>
      </c>
      <c r="K176" s="20" t="s">
        <v>305</v>
      </c>
      <c r="L176" s="34">
        <f t="shared" si="14"/>
        <v>90</v>
      </c>
      <c r="M176" s="39">
        <v>0.035</v>
      </c>
      <c r="N176" s="36">
        <f t="shared" si="12"/>
        <v>350</v>
      </c>
      <c r="O176" s="36">
        <f t="shared" si="13"/>
        <v>350</v>
      </c>
    </row>
    <row r="177" s="1" customFormat="1" ht="14.25" spans="1:15">
      <c r="A177" s="19">
        <v>175</v>
      </c>
      <c r="B177" s="20" t="s">
        <v>299</v>
      </c>
      <c r="C177" s="27" t="s">
        <v>693</v>
      </c>
      <c r="D177" s="30" t="s">
        <v>694</v>
      </c>
      <c r="E177" s="23">
        <v>50000</v>
      </c>
      <c r="F177" s="23">
        <v>50000</v>
      </c>
      <c r="G177" s="20" t="s">
        <v>620</v>
      </c>
      <c r="H177" s="20" t="s">
        <v>656</v>
      </c>
      <c r="I177" s="30" t="s">
        <v>588</v>
      </c>
      <c r="J177" s="20" t="s">
        <v>21</v>
      </c>
      <c r="K177" s="20" t="s">
        <v>305</v>
      </c>
      <c r="L177" s="34">
        <f t="shared" si="14"/>
        <v>90</v>
      </c>
      <c r="M177" s="39">
        <v>0.035</v>
      </c>
      <c r="N177" s="36">
        <f t="shared" si="12"/>
        <v>437.5</v>
      </c>
      <c r="O177" s="36">
        <f t="shared" si="13"/>
        <v>437.5</v>
      </c>
    </row>
    <row r="178" s="1" customFormat="1" ht="14.25" spans="1:15">
      <c r="A178" s="19">
        <v>176</v>
      </c>
      <c r="B178" s="20" t="s">
        <v>299</v>
      </c>
      <c r="C178" s="27" t="s">
        <v>695</v>
      </c>
      <c r="D178" s="29" t="s">
        <v>696</v>
      </c>
      <c r="E178" s="23">
        <v>40000</v>
      </c>
      <c r="F178" s="23">
        <v>40000</v>
      </c>
      <c r="G178" s="20" t="s">
        <v>697</v>
      </c>
      <c r="H178" s="20" t="s">
        <v>698</v>
      </c>
      <c r="I178" s="30" t="s">
        <v>610</v>
      </c>
      <c r="J178" s="20" t="s">
        <v>21</v>
      </c>
      <c r="K178" s="20" t="s">
        <v>305</v>
      </c>
      <c r="L178" s="34">
        <f t="shared" si="14"/>
        <v>90</v>
      </c>
      <c r="M178" s="39">
        <v>0.035</v>
      </c>
      <c r="N178" s="36">
        <f t="shared" si="12"/>
        <v>350</v>
      </c>
      <c r="O178" s="36">
        <f t="shared" si="13"/>
        <v>350</v>
      </c>
    </row>
    <row r="179" s="1" customFormat="1" ht="14.25" spans="1:15">
      <c r="A179" s="19">
        <v>177</v>
      </c>
      <c r="B179" s="20" t="s">
        <v>299</v>
      </c>
      <c r="C179" s="27" t="s">
        <v>699</v>
      </c>
      <c r="D179" s="29" t="s">
        <v>700</v>
      </c>
      <c r="E179" s="23">
        <v>40000</v>
      </c>
      <c r="F179" s="23">
        <v>40000</v>
      </c>
      <c r="G179" s="20" t="s">
        <v>571</v>
      </c>
      <c r="H179" s="20" t="s">
        <v>701</v>
      </c>
      <c r="I179" s="30" t="s">
        <v>610</v>
      </c>
      <c r="J179" s="20" t="s">
        <v>21</v>
      </c>
      <c r="K179" s="20" t="s">
        <v>305</v>
      </c>
      <c r="L179" s="34">
        <f t="shared" si="14"/>
        <v>90</v>
      </c>
      <c r="M179" s="39">
        <v>0.035</v>
      </c>
      <c r="N179" s="36">
        <f t="shared" si="12"/>
        <v>350</v>
      </c>
      <c r="O179" s="36">
        <f t="shared" si="13"/>
        <v>350</v>
      </c>
    </row>
    <row r="180" s="1" customFormat="1" ht="14.25" spans="1:15">
      <c r="A180" s="19">
        <v>178</v>
      </c>
      <c r="B180" s="20" t="s">
        <v>299</v>
      </c>
      <c r="C180" s="27" t="s">
        <v>702</v>
      </c>
      <c r="D180" s="29" t="s">
        <v>703</v>
      </c>
      <c r="E180" s="23">
        <v>40000</v>
      </c>
      <c r="F180" s="23">
        <v>40000</v>
      </c>
      <c r="G180" s="20" t="s">
        <v>704</v>
      </c>
      <c r="H180" s="20" t="s">
        <v>705</v>
      </c>
      <c r="I180" s="30" t="s">
        <v>706</v>
      </c>
      <c r="J180" s="20" t="s">
        <v>21</v>
      </c>
      <c r="K180" s="20" t="s">
        <v>305</v>
      </c>
      <c r="L180" s="34">
        <f t="shared" si="14"/>
        <v>90</v>
      </c>
      <c r="M180" s="39">
        <v>0.035</v>
      </c>
      <c r="N180" s="36">
        <f t="shared" si="12"/>
        <v>350</v>
      </c>
      <c r="O180" s="36">
        <f t="shared" si="13"/>
        <v>350</v>
      </c>
    </row>
    <row r="181" s="1" customFormat="1" ht="14.25" spans="1:15">
      <c r="A181" s="19">
        <v>179</v>
      </c>
      <c r="B181" s="20" t="s">
        <v>299</v>
      </c>
      <c r="C181" s="27" t="s">
        <v>707</v>
      </c>
      <c r="D181" s="30" t="s">
        <v>708</v>
      </c>
      <c r="E181" s="23">
        <v>50000</v>
      </c>
      <c r="F181" s="23">
        <v>50000</v>
      </c>
      <c r="G181" s="20" t="s">
        <v>709</v>
      </c>
      <c r="H181" s="20" t="s">
        <v>710</v>
      </c>
      <c r="I181" s="30" t="s">
        <v>711</v>
      </c>
      <c r="J181" s="20" t="s">
        <v>21</v>
      </c>
      <c r="K181" s="20" t="s">
        <v>305</v>
      </c>
      <c r="L181" s="34">
        <f t="shared" si="14"/>
        <v>90</v>
      </c>
      <c r="M181" s="39">
        <v>0.035</v>
      </c>
      <c r="N181" s="36">
        <f t="shared" si="12"/>
        <v>437.5</v>
      </c>
      <c r="O181" s="36">
        <f t="shared" si="13"/>
        <v>437.5</v>
      </c>
    </row>
    <row r="182" s="1" customFormat="1" ht="14.25" spans="1:15">
      <c r="A182" s="19">
        <v>180</v>
      </c>
      <c r="B182" s="20" t="s">
        <v>299</v>
      </c>
      <c r="C182" s="27" t="s">
        <v>712</v>
      </c>
      <c r="D182" s="30" t="s">
        <v>713</v>
      </c>
      <c r="E182" s="23">
        <v>40000</v>
      </c>
      <c r="F182" s="23">
        <v>40000</v>
      </c>
      <c r="G182" s="20" t="s">
        <v>714</v>
      </c>
      <c r="H182" s="20" t="s">
        <v>715</v>
      </c>
      <c r="I182" s="30" t="s">
        <v>90</v>
      </c>
      <c r="J182" s="20" t="s">
        <v>21</v>
      </c>
      <c r="K182" s="20" t="s">
        <v>305</v>
      </c>
      <c r="L182" s="34">
        <f t="shared" si="14"/>
        <v>90</v>
      </c>
      <c r="M182" s="39">
        <v>0.035</v>
      </c>
      <c r="N182" s="36">
        <f t="shared" si="12"/>
        <v>350</v>
      </c>
      <c r="O182" s="36">
        <f t="shared" si="13"/>
        <v>350</v>
      </c>
    </row>
    <row r="183" s="1" customFormat="1" ht="14.25" spans="1:15">
      <c r="A183" s="19">
        <v>181</v>
      </c>
      <c r="B183" s="20" t="s">
        <v>299</v>
      </c>
      <c r="C183" s="27" t="s">
        <v>716</v>
      </c>
      <c r="D183" s="29" t="s">
        <v>717</v>
      </c>
      <c r="E183" s="23">
        <v>40000</v>
      </c>
      <c r="F183" s="23">
        <v>40000</v>
      </c>
      <c r="G183" s="20" t="s">
        <v>652</v>
      </c>
      <c r="H183" s="20" t="s">
        <v>604</v>
      </c>
      <c r="I183" s="30" t="s">
        <v>718</v>
      </c>
      <c r="J183" s="20" t="s">
        <v>21</v>
      </c>
      <c r="K183" s="20" t="s">
        <v>305</v>
      </c>
      <c r="L183" s="34">
        <f t="shared" si="14"/>
        <v>90</v>
      </c>
      <c r="M183" s="39">
        <v>0.035</v>
      </c>
      <c r="N183" s="36">
        <f t="shared" si="12"/>
        <v>350</v>
      </c>
      <c r="O183" s="36">
        <f t="shared" si="13"/>
        <v>350</v>
      </c>
    </row>
    <row r="184" s="1" customFormat="1" ht="14.25" spans="1:15">
      <c r="A184" s="19">
        <v>182</v>
      </c>
      <c r="B184" s="20" t="s">
        <v>299</v>
      </c>
      <c r="C184" s="27" t="s">
        <v>719</v>
      </c>
      <c r="D184" s="29" t="s">
        <v>720</v>
      </c>
      <c r="E184" s="23">
        <v>40000</v>
      </c>
      <c r="F184" s="23">
        <v>40000</v>
      </c>
      <c r="G184" s="20" t="s">
        <v>615</v>
      </c>
      <c r="H184" s="20" t="s">
        <v>616</v>
      </c>
      <c r="I184" s="30" t="s">
        <v>31</v>
      </c>
      <c r="J184" s="20" t="s">
        <v>21</v>
      </c>
      <c r="K184" s="20" t="s">
        <v>305</v>
      </c>
      <c r="L184" s="34">
        <f t="shared" si="14"/>
        <v>90</v>
      </c>
      <c r="M184" s="39">
        <v>0.035</v>
      </c>
      <c r="N184" s="36">
        <f t="shared" si="12"/>
        <v>350</v>
      </c>
      <c r="O184" s="36">
        <f t="shared" si="13"/>
        <v>350</v>
      </c>
    </row>
    <row r="185" s="1" customFormat="1" ht="14.25" spans="1:15">
      <c r="A185" s="19">
        <v>183</v>
      </c>
      <c r="B185" s="20" t="s">
        <v>299</v>
      </c>
      <c r="C185" s="27" t="s">
        <v>721</v>
      </c>
      <c r="D185" s="30" t="s">
        <v>722</v>
      </c>
      <c r="E185" s="23">
        <v>50000</v>
      </c>
      <c r="F185" s="23">
        <v>50000</v>
      </c>
      <c r="G185" s="20" t="s">
        <v>655</v>
      </c>
      <c r="H185" s="20" t="s">
        <v>656</v>
      </c>
      <c r="I185" s="30" t="s">
        <v>723</v>
      </c>
      <c r="J185" s="20" t="s">
        <v>21</v>
      </c>
      <c r="K185" s="20" t="s">
        <v>305</v>
      </c>
      <c r="L185" s="34">
        <f t="shared" si="14"/>
        <v>90</v>
      </c>
      <c r="M185" s="39">
        <v>0.035</v>
      </c>
      <c r="N185" s="36">
        <f t="shared" si="12"/>
        <v>437.5</v>
      </c>
      <c r="O185" s="36">
        <f t="shared" si="13"/>
        <v>437.5</v>
      </c>
    </row>
    <row r="186" s="1" customFormat="1" ht="14.25" spans="1:15">
      <c r="A186" s="19">
        <v>184</v>
      </c>
      <c r="B186" s="20" t="s">
        <v>299</v>
      </c>
      <c r="C186" s="27" t="s">
        <v>724</v>
      </c>
      <c r="D186" s="30" t="s">
        <v>725</v>
      </c>
      <c r="E186" s="23">
        <v>22000</v>
      </c>
      <c r="F186" s="23">
        <v>22000</v>
      </c>
      <c r="G186" s="20" t="s">
        <v>726</v>
      </c>
      <c r="H186" s="20" t="s">
        <v>727</v>
      </c>
      <c r="I186" s="30" t="s">
        <v>610</v>
      </c>
      <c r="J186" s="20" t="s">
        <v>21</v>
      </c>
      <c r="K186" s="20" t="s">
        <v>305</v>
      </c>
      <c r="L186" s="34">
        <f t="shared" si="14"/>
        <v>90</v>
      </c>
      <c r="M186" s="39">
        <v>0.035</v>
      </c>
      <c r="N186" s="36">
        <f t="shared" si="12"/>
        <v>192.5</v>
      </c>
      <c r="O186" s="36">
        <f t="shared" si="13"/>
        <v>192.5</v>
      </c>
    </row>
    <row r="187" s="1" customFormat="1" ht="14.25" spans="1:15">
      <c r="A187" s="19">
        <v>185</v>
      </c>
      <c r="B187" s="20" t="s">
        <v>299</v>
      </c>
      <c r="C187" s="27" t="s">
        <v>728</v>
      </c>
      <c r="D187" s="30" t="s">
        <v>729</v>
      </c>
      <c r="E187" s="23">
        <v>50000</v>
      </c>
      <c r="F187" s="23">
        <v>50000</v>
      </c>
      <c r="G187" s="20" t="s">
        <v>730</v>
      </c>
      <c r="H187" s="20" t="s">
        <v>731</v>
      </c>
      <c r="I187" s="30" t="s">
        <v>732</v>
      </c>
      <c r="J187" s="20" t="s">
        <v>21</v>
      </c>
      <c r="K187" s="20" t="s">
        <v>305</v>
      </c>
      <c r="L187" s="34">
        <f t="shared" si="14"/>
        <v>90</v>
      </c>
      <c r="M187" s="39">
        <v>0.035</v>
      </c>
      <c r="N187" s="36">
        <f t="shared" si="12"/>
        <v>437.5</v>
      </c>
      <c r="O187" s="36">
        <f t="shared" si="13"/>
        <v>437.5</v>
      </c>
    </row>
    <row r="188" s="1" customFormat="1" ht="14.25" spans="1:15">
      <c r="A188" s="19">
        <v>186</v>
      </c>
      <c r="B188" s="20" t="s">
        <v>299</v>
      </c>
      <c r="C188" s="27" t="s">
        <v>733</v>
      </c>
      <c r="D188" s="30" t="s">
        <v>734</v>
      </c>
      <c r="E188" s="23">
        <v>37800</v>
      </c>
      <c r="F188" s="23">
        <v>37800</v>
      </c>
      <c r="G188" s="20" t="s">
        <v>655</v>
      </c>
      <c r="H188" s="20" t="s">
        <v>735</v>
      </c>
      <c r="I188" s="30" t="s">
        <v>317</v>
      </c>
      <c r="J188" s="20" t="s">
        <v>21</v>
      </c>
      <c r="K188" s="20" t="s">
        <v>305</v>
      </c>
      <c r="L188" s="34">
        <f t="shared" si="14"/>
        <v>90</v>
      </c>
      <c r="M188" s="39">
        <v>0.035</v>
      </c>
      <c r="N188" s="36">
        <f t="shared" si="12"/>
        <v>330.75</v>
      </c>
      <c r="O188" s="36">
        <f t="shared" si="13"/>
        <v>330.75</v>
      </c>
    </row>
    <row r="189" s="1" customFormat="1" ht="14.25" spans="1:15">
      <c r="A189" s="19">
        <v>187</v>
      </c>
      <c r="B189" s="20" t="s">
        <v>299</v>
      </c>
      <c r="C189" s="27" t="s">
        <v>736</v>
      </c>
      <c r="D189" s="30" t="s">
        <v>737</v>
      </c>
      <c r="E189" s="23">
        <v>20000</v>
      </c>
      <c r="F189" s="23">
        <v>20000</v>
      </c>
      <c r="G189" s="20" t="s">
        <v>697</v>
      </c>
      <c r="H189" s="20" t="s">
        <v>698</v>
      </c>
      <c r="I189" s="30" t="s">
        <v>610</v>
      </c>
      <c r="J189" s="20" t="s">
        <v>21</v>
      </c>
      <c r="K189" s="20" t="s">
        <v>305</v>
      </c>
      <c r="L189" s="34">
        <f t="shared" ref="L189:L252" si="15">K189-J189</f>
        <v>90</v>
      </c>
      <c r="M189" s="39">
        <v>0.035</v>
      </c>
      <c r="N189" s="36">
        <f t="shared" si="12"/>
        <v>175</v>
      </c>
      <c r="O189" s="36">
        <f t="shared" si="13"/>
        <v>175</v>
      </c>
    </row>
    <row r="190" s="1" customFormat="1" ht="14.25" spans="1:15">
      <c r="A190" s="19">
        <v>188</v>
      </c>
      <c r="B190" s="20" t="s">
        <v>299</v>
      </c>
      <c r="C190" s="27" t="s">
        <v>738</v>
      </c>
      <c r="D190" s="30" t="s">
        <v>739</v>
      </c>
      <c r="E190" s="23">
        <v>40000</v>
      </c>
      <c r="F190" s="23">
        <v>40000</v>
      </c>
      <c r="G190" s="20" t="s">
        <v>730</v>
      </c>
      <c r="H190" s="20" t="s">
        <v>731</v>
      </c>
      <c r="I190" s="30" t="s">
        <v>610</v>
      </c>
      <c r="J190" s="20" t="s">
        <v>21</v>
      </c>
      <c r="K190" s="20" t="s">
        <v>305</v>
      </c>
      <c r="L190" s="34">
        <f t="shared" si="15"/>
        <v>90</v>
      </c>
      <c r="M190" s="39">
        <v>0.035</v>
      </c>
      <c r="N190" s="36">
        <f t="shared" si="12"/>
        <v>350</v>
      </c>
      <c r="O190" s="36">
        <f t="shared" si="13"/>
        <v>350</v>
      </c>
    </row>
    <row r="191" s="1" customFormat="1" ht="14.25" spans="1:15">
      <c r="A191" s="19">
        <v>189</v>
      </c>
      <c r="B191" s="20" t="s">
        <v>299</v>
      </c>
      <c r="C191" s="27" t="s">
        <v>740</v>
      </c>
      <c r="D191" s="30" t="s">
        <v>741</v>
      </c>
      <c r="E191" s="23">
        <v>50000</v>
      </c>
      <c r="F191" s="23">
        <v>0</v>
      </c>
      <c r="G191" s="20" t="s">
        <v>667</v>
      </c>
      <c r="H191" s="20" t="s">
        <v>742</v>
      </c>
      <c r="I191" s="30" t="s">
        <v>743</v>
      </c>
      <c r="J191" s="20" t="s">
        <v>21</v>
      </c>
      <c r="K191" s="33">
        <v>46056</v>
      </c>
      <c r="L191" s="34">
        <f t="shared" si="15"/>
        <v>44</v>
      </c>
      <c r="M191" s="39">
        <v>0.035</v>
      </c>
      <c r="N191" s="36">
        <f t="shared" si="12"/>
        <v>213.888888888889</v>
      </c>
      <c r="O191" s="36">
        <f t="shared" si="13"/>
        <v>213.89</v>
      </c>
    </row>
    <row r="192" s="1" customFormat="1" ht="14.25" spans="1:15">
      <c r="A192" s="19">
        <v>190</v>
      </c>
      <c r="B192" s="20" t="s">
        <v>299</v>
      </c>
      <c r="C192" s="27" t="s">
        <v>744</v>
      </c>
      <c r="D192" s="30" t="s">
        <v>745</v>
      </c>
      <c r="E192" s="23">
        <v>50000</v>
      </c>
      <c r="F192" s="23">
        <v>50000</v>
      </c>
      <c r="G192" s="20" t="s">
        <v>652</v>
      </c>
      <c r="H192" s="20" t="s">
        <v>604</v>
      </c>
      <c r="I192" s="30" t="s">
        <v>610</v>
      </c>
      <c r="J192" s="20" t="s">
        <v>21</v>
      </c>
      <c r="K192" s="20" t="s">
        <v>305</v>
      </c>
      <c r="L192" s="34">
        <f t="shared" si="15"/>
        <v>90</v>
      </c>
      <c r="M192" s="39">
        <v>0.035</v>
      </c>
      <c r="N192" s="36">
        <f t="shared" ref="N192:N255" si="16">E192*M192*L192/360</f>
        <v>437.5</v>
      </c>
      <c r="O192" s="36">
        <f t="shared" ref="O192:O255" si="17">ROUND(N192,2)</f>
        <v>437.5</v>
      </c>
    </row>
    <row r="193" s="1" customFormat="1" ht="14.25" spans="1:15">
      <c r="A193" s="19">
        <v>191</v>
      </c>
      <c r="B193" s="20" t="s">
        <v>22</v>
      </c>
      <c r="C193" s="27" t="s">
        <v>746</v>
      </c>
      <c r="D193" s="30" t="s">
        <v>747</v>
      </c>
      <c r="E193" s="23">
        <v>50000</v>
      </c>
      <c r="F193" s="23">
        <v>50000</v>
      </c>
      <c r="G193" s="20" t="s">
        <v>709</v>
      </c>
      <c r="H193" s="20" t="s">
        <v>748</v>
      </c>
      <c r="I193" s="30" t="s">
        <v>75</v>
      </c>
      <c r="J193" s="20" t="s">
        <v>21</v>
      </c>
      <c r="K193" s="20" t="s">
        <v>305</v>
      </c>
      <c r="L193" s="34">
        <f t="shared" si="15"/>
        <v>90</v>
      </c>
      <c r="M193" s="39">
        <v>0.035</v>
      </c>
      <c r="N193" s="36">
        <f t="shared" si="16"/>
        <v>437.5</v>
      </c>
      <c r="O193" s="36">
        <f t="shared" si="17"/>
        <v>437.5</v>
      </c>
    </row>
    <row r="194" s="1" customFormat="1" ht="14.25" spans="1:15">
      <c r="A194" s="19">
        <v>192</v>
      </c>
      <c r="B194" s="20" t="s">
        <v>22</v>
      </c>
      <c r="C194" s="27" t="s">
        <v>749</v>
      </c>
      <c r="D194" s="30" t="s">
        <v>750</v>
      </c>
      <c r="E194" s="23">
        <v>24000</v>
      </c>
      <c r="F194" s="23">
        <v>24000</v>
      </c>
      <c r="G194" s="20" t="s">
        <v>586</v>
      </c>
      <c r="H194" s="20" t="s">
        <v>751</v>
      </c>
      <c r="I194" s="30" t="s">
        <v>610</v>
      </c>
      <c r="J194" s="20" t="s">
        <v>21</v>
      </c>
      <c r="K194" s="20" t="s">
        <v>305</v>
      </c>
      <c r="L194" s="34">
        <f t="shared" si="15"/>
        <v>90</v>
      </c>
      <c r="M194" s="39">
        <v>0.035</v>
      </c>
      <c r="N194" s="36">
        <f t="shared" si="16"/>
        <v>210</v>
      </c>
      <c r="O194" s="36">
        <f t="shared" si="17"/>
        <v>210</v>
      </c>
    </row>
    <row r="195" s="1" customFormat="1" ht="14.25" spans="1:15">
      <c r="A195" s="19">
        <v>193</v>
      </c>
      <c r="B195" s="20" t="s">
        <v>22</v>
      </c>
      <c r="C195" s="27" t="s">
        <v>752</v>
      </c>
      <c r="D195" s="30" t="s">
        <v>753</v>
      </c>
      <c r="E195" s="23">
        <v>40000</v>
      </c>
      <c r="F195" s="23">
        <v>40000</v>
      </c>
      <c r="G195" s="20" t="s">
        <v>571</v>
      </c>
      <c r="H195" s="20" t="s">
        <v>572</v>
      </c>
      <c r="I195" s="30" t="s">
        <v>90</v>
      </c>
      <c r="J195" s="20" t="s">
        <v>21</v>
      </c>
      <c r="K195" s="20" t="s">
        <v>305</v>
      </c>
      <c r="L195" s="34">
        <f t="shared" si="15"/>
        <v>90</v>
      </c>
      <c r="M195" s="39">
        <v>0.035</v>
      </c>
      <c r="N195" s="36">
        <f t="shared" si="16"/>
        <v>350</v>
      </c>
      <c r="O195" s="36">
        <f t="shared" si="17"/>
        <v>350</v>
      </c>
    </row>
    <row r="196" s="1" customFormat="1" ht="14.25" spans="1:15">
      <c r="A196" s="19">
        <v>194</v>
      </c>
      <c r="B196" s="20" t="s">
        <v>22</v>
      </c>
      <c r="C196" s="27" t="s">
        <v>754</v>
      </c>
      <c r="D196" s="30" t="s">
        <v>755</v>
      </c>
      <c r="E196" s="23">
        <v>30000</v>
      </c>
      <c r="F196" s="23">
        <v>30000</v>
      </c>
      <c r="G196" s="20" t="s">
        <v>756</v>
      </c>
      <c r="H196" s="20" t="s">
        <v>757</v>
      </c>
      <c r="I196" s="30" t="s">
        <v>610</v>
      </c>
      <c r="J196" s="20" t="s">
        <v>21</v>
      </c>
      <c r="K196" s="20" t="s">
        <v>305</v>
      </c>
      <c r="L196" s="34">
        <f t="shared" si="15"/>
        <v>90</v>
      </c>
      <c r="M196" s="39">
        <v>0.035</v>
      </c>
      <c r="N196" s="36">
        <f t="shared" si="16"/>
        <v>262.5</v>
      </c>
      <c r="O196" s="36">
        <f t="shared" si="17"/>
        <v>262.5</v>
      </c>
    </row>
    <row r="197" s="1" customFormat="1" ht="14.25" spans="1:15">
      <c r="A197" s="19">
        <v>195</v>
      </c>
      <c r="B197" s="20" t="s">
        <v>22</v>
      </c>
      <c r="C197" s="27" t="s">
        <v>758</v>
      </c>
      <c r="D197" s="30" t="s">
        <v>759</v>
      </c>
      <c r="E197" s="23">
        <v>40000</v>
      </c>
      <c r="F197" s="23">
        <v>40000</v>
      </c>
      <c r="G197" s="20" t="s">
        <v>581</v>
      </c>
      <c r="H197" s="20" t="s">
        <v>760</v>
      </c>
      <c r="I197" s="30" t="s">
        <v>610</v>
      </c>
      <c r="J197" s="20" t="s">
        <v>21</v>
      </c>
      <c r="K197" s="20" t="s">
        <v>305</v>
      </c>
      <c r="L197" s="34">
        <f t="shared" si="15"/>
        <v>90</v>
      </c>
      <c r="M197" s="39">
        <v>0.035</v>
      </c>
      <c r="N197" s="36">
        <f t="shared" si="16"/>
        <v>350</v>
      </c>
      <c r="O197" s="36">
        <f t="shared" si="17"/>
        <v>350</v>
      </c>
    </row>
    <row r="198" s="1" customFormat="1" ht="14.25" spans="1:15">
      <c r="A198" s="19">
        <v>196</v>
      </c>
      <c r="B198" s="20" t="s">
        <v>22</v>
      </c>
      <c r="C198" s="27" t="s">
        <v>761</v>
      </c>
      <c r="D198" s="30" t="s">
        <v>762</v>
      </c>
      <c r="E198" s="23">
        <v>40000</v>
      </c>
      <c r="F198" s="23">
        <v>40000</v>
      </c>
      <c r="G198" s="20" t="s">
        <v>615</v>
      </c>
      <c r="H198" s="20" t="s">
        <v>763</v>
      </c>
      <c r="I198" s="30" t="s">
        <v>764</v>
      </c>
      <c r="J198" s="20" t="s">
        <v>21</v>
      </c>
      <c r="K198" s="20" t="s">
        <v>305</v>
      </c>
      <c r="L198" s="34">
        <f t="shared" si="15"/>
        <v>90</v>
      </c>
      <c r="M198" s="39">
        <v>0.035</v>
      </c>
      <c r="N198" s="36">
        <f t="shared" si="16"/>
        <v>350</v>
      </c>
      <c r="O198" s="36">
        <f t="shared" si="17"/>
        <v>350</v>
      </c>
    </row>
    <row r="199" s="1" customFormat="1" ht="14.25" spans="1:15">
      <c r="A199" s="19">
        <v>197</v>
      </c>
      <c r="B199" s="20" t="s">
        <v>22</v>
      </c>
      <c r="C199" s="27" t="s">
        <v>765</v>
      </c>
      <c r="D199" s="30" t="s">
        <v>766</v>
      </c>
      <c r="E199" s="23">
        <v>50000</v>
      </c>
      <c r="F199" s="23">
        <v>50000</v>
      </c>
      <c r="G199" s="20" t="s">
        <v>638</v>
      </c>
      <c r="H199" s="20" t="s">
        <v>639</v>
      </c>
      <c r="I199" s="30" t="s">
        <v>610</v>
      </c>
      <c r="J199" s="20" t="s">
        <v>21</v>
      </c>
      <c r="K199" s="20" t="s">
        <v>305</v>
      </c>
      <c r="L199" s="34">
        <f t="shared" si="15"/>
        <v>90</v>
      </c>
      <c r="M199" s="39">
        <v>0.035</v>
      </c>
      <c r="N199" s="36">
        <f t="shared" si="16"/>
        <v>437.5</v>
      </c>
      <c r="O199" s="36">
        <f t="shared" si="17"/>
        <v>437.5</v>
      </c>
    </row>
    <row r="200" s="1" customFormat="1" ht="14.25" spans="1:15">
      <c r="A200" s="19">
        <v>198</v>
      </c>
      <c r="B200" s="20" t="s">
        <v>22</v>
      </c>
      <c r="C200" s="27" t="s">
        <v>767</v>
      </c>
      <c r="D200" s="30" t="s">
        <v>768</v>
      </c>
      <c r="E200" s="23">
        <v>26000</v>
      </c>
      <c r="F200" s="23">
        <v>26000</v>
      </c>
      <c r="G200" s="20" t="s">
        <v>596</v>
      </c>
      <c r="H200" s="20" t="s">
        <v>630</v>
      </c>
      <c r="I200" s="30" t="s">
        <v>90</v>
      </c>
      <c r="J200" s="20" t="s">
        <v>21</v>
      </c>
      <c r="K200" s="20" t="s">
        <v>305</v>
      </c>
      <c r="L200" s="34">
        <f t="shared" si="15"/>
        <v>90</v>
      </c>
      <c r="M200" s="39">
        <v>0.035</v>
      </c>
      <c r="N200" s="36">
        <f t="shared" si="16"/>
        <v>227.5</v>
      </c>
      <c r="O200" s="36">
        <f t="shared" si="17"/>
        <v>227.5</v>
      </c>
    </row>
    <row r="201" s="1" customFormat="1" ht="14.25" spans="1:15">
      <c r="A201" s="19">
        <v>199</v>
      </c>
      <c r="B201" s="20" t="s">
        <v>22</v>
      </c>
      <c r="C201" s="27" t="s">
        <v>769</v>
      </c>
      <c r="D201" s="30" t="s">
        <v>770</v>
      </c>
      <c r="E201" s="23">
        <v>40000</v>
      </c>
      <c r="F201" s="23">
        <v>40000</v>
      </c>
      <c r="G201" s="20" t="s">
        <v>771</v>
      </c>
      <c r="H201" s="20" t="s">
        <v>772</v>
      </c>
      <c r="I201" s="30" t="s">
        <v>773</v>
      </c>
      <c r="J201" s="20" t="s">
        <v>21</v>
      </c>
      <c r="K201" s="20" t="s">
        <v>305</v>
      </c>
      <c r="L201" s="34">
        <f t="shared" si="15"/>
        <v>90</v>
      </c>
      <c r="M201" s="39">
        <v>0.035</v>
      </c>
      <c r="N201" s="36">
        <f t="shared" si="16"/>
        <v>350</v>
      </c>
      <c r="O201" s="36">
        <f t="shared" si="17"/>
        <v>350</v>
      </c>
    </row>
    <row r="202" s="1" customFormat="1" ht="14.25" spans="1:15">
      <c r="A202" s="19">
        <v>200</v>
      </c>
      <c r="B202" s="20" t="s">
        <v>22</v>
      </c>
      <c r="C202" s="27" t="s">
        <v>774</v>
      </c>
      <c r="D202" s="30" t="s">
        <v>775</v>
      </c>
      <c r="E202" s="23">
        <v>32000</v>
      </c>
      <c r="F202" s="23">
        <v>32000</v>
      </c>
      <c r="G202" s="20" t="s">
        <v>776</v>
      </c>
      <c r="H202" s="20" t="s">
        <v>777</v>
      </c>
      <c r="I202" s="30" t="s">
        <v>610</v>
      </c>
      <c r="J202" s="20" t="s">
        <v>21</v>
      </c>
      <c r="K202" s="20" t="s">
        <v>305</v>
      </c>
      <c r="L202" s="34">
        <f t="shared" si="15"/>
        <v>90</v>
      </c>
      <c r="M202" s="39">
        <v>0.035</v>
      </c>
      <c r="N202" s="36">
        <f t="shared" si="16"/>
        <v>280</v>
      </c>
      <c r="O202" s="36">
        <f t="shared" si="17"/>
        <v>280</v>
      </c>
    </row>
    <row r="203" s="1" customFormat="1" ht="14.25" spans="1:15">
      <c r="A203" s="19">
        <v>201</v>
      </c>
      <c r="B203" s="20" t="s">
        <v>22</v>
      </c>
      <c r="C203" s="27" t="s">
        <v>778</v>
      </c>
      <c r="D203" s="30" t="s">
        <v>779</v>
      </c>
      <c r="E203" s="23">
        <v>25600</v>
      </c>
      <c r="F203" s="23">
        <v>25600</v>
      </c>
      <c r="G203" s="20" t="s">
        <v>730</v>
      </c>
      <c r="H203" s="20" t="s">
        <v>731</v>
      </c>
      <c r="I203" s="30" t="s">
        <v>610</v>
      </c>
      <c r="J203" s="20" t="s">
        <v>21</v>
      </c>
      <c r="K203" s="20" t="s">
        <v>305</v>
      </c>
      <c r="L203" s="34">
        <f t="shared" si="15"/>
        <v>90</v>
      </c>
      <c r="M203" s="39">
        <v>0.035</v>
      </c>
      <c r="N203" s="36">
        <f t="shared" si="16"/>
        <v>224</v>
      </c>
      <c r="O203" s="36">
        <f t="shared" si="17"/>
        <v>224</v>
      </c>
    </row>
    <row r="204" s="1" customFormat="1" ht="14.25" spans="1:15">
      <c r="A204" s="19">
        <v>202</v>
      </c>
      <c r="B204" s="20" t="s">
        <v>22</v>
      </c>
      <c r="C204" s="27" t="s">
        <v>780</v>
      </c>
      <c r="D204" s="30" t="s">
        <v>781</v>
      </c>
      <c r="E204" s="23">
        <v>32000</v>
      </c>
      <c r="F204" s="23">
        <v>32000</v>
      </c>
      <c r="G204" s="20" t="s">
        <v>782</v>
      </c>
      <c r="H204" s="20" t="s">
        <v>783</v>
      </c>
      <c r="I204" s="30" t="s">
        <v>610</v>
      </c>
      <c r="J204" s="20" t="s">
        <v>21</v>
      </c>
      <c r="K204" s="20" t="s">
        <v>305</v>
      </c>
      <c r="L204" s="34">
        <f t="shared" si="15"/>
        <v>90</v>
      </c>
      <c r="M204" s="39">
        <v>0.035</v>
      </c>
      <c r="N204" s="36">
        <f t="shared" si="16"/>
        <v>280</v>
      </c>
      <c r="O204" s="36">
        <f t="shared" si="17"/>
        <v>280</v>
      </c>
    </row>
    <row r="205" s="1" customFormat="1" ht="14.25" spans="1:15">
      <c r="A205" s="19">
        <v>203</v>
      </c>
      <c r="B205" s="20" t="s">
        <v>22</v>
      </c>
      <c r="C205" s="27" t="s">
        <v>784</v>
      </c>
      <c r="D205" s="30" t="s">
        <v>785</v>
      </c>
      <c r="E205" s="23">
        <v>30000</v>
      </c>
      <c r="F205" s="23">
        <v>30000</v>
      </c>
      <c r="G205" s="20" t="s">
        <v>786</v>
      </c>
      <c r="H205" s="20" t="s">
        <v>483</v>
      </c>
      <c r="I205" s="30" t="s">
        <v>787</v>
      </c>
      <c r="J205" s="20" t="s">
        <v>21</v>
      </c>
      <c r="K205" s="20" t="s">
        <v>305</v>
      </c>
      <c r="L205" s="34">
        <f t="shared" si="15"/>
        <v>90</v>
      </c>
      <c r="M205" s="39">
        <v>0.035</v>
      </c>
      <c r="N205" s="36">
        <f t="shared" si="16"/>
        <v>262.5</v>
      </c>
      <c r="O205" s="36">
        <f t="shared" si="17"/>
        <v>262.5</v>
      </c>
    </row>
    <row r="206" s="1" customFormat="1" ht="14.25" spans="1:15">
      <c r="A206" s="19">
        <v>204</v>
      </c>
      <c r="B206" s="20" t="s">
        <v>22</v>
      </c>
      <c r="C206" s="27" t="s">
        <v>788</v>
      </c>
      <c r="D206" s="30" t="s">
        <v>789</v>
      </c>
      <c r="E206" s="23">
        <v>40000</v>
      </c>
      <c r="F206" s="23">
        <v>40000</v>
      </c>
      <c r="G206" s="20" t="s">
        <v>776</v>
      </c>
      <c r="H206" s="20" t="s">
        <v>705</v>
      </c>
      <c r="I206" s="30" t="s">
        <v>610</v>
      </c>
      <c r="J206" s="20" t="s">
        <v>21</v>
      </c>
      <c r="K206" s="20" t="s">
        <v>305</v>
      </c>
      <c r="L206" s="34">
        <f t="shared" si="15"/>
        <v>90</v>
      </c>
      <c r="M206" s="39">
        <v>0.035</v>
      </c>
      <c r="N206" s="36">
        <f t="shared" si="16"/>
        <v>350</v>
      </c>
      <c r="O206" s="36">
        <f t="shared" si="17"/>
        <v>350</v>
      </c>
    </row>
    <row r="207" s="1" customFormat="1" ht="14.25" spans="1:15">
      <c r="A207" s="19">
        <v>205</v>
      </c>
      <c r="B207" s="20" t="s">
        <v>22</v>
      </c>
      <c r="C207" s="27" t="s">
        <v>790</v>
      </c>
      <c r="D207" s="30" t="s">
        <v>791</v>
      </c>
      <c r="E207" s="23">
        <v>40000</v>
      </c>
      <c r="F207" s="23">
        <v>40000</v>
      </c>
      <c r="G207" s="20" t="s">
        <v>691</v>
      </c>
      <c r="H207" s="20" t="s">
        <v>792</v>
      </c>
      <c r="I207" s="30" t="s">
        <v>610</v>
      </c>
      <c r="J207" s="20" t="s">
        <v>21</v>
      </c>
      <c r="K207" s="20" t="s">
        <v>305</v>
      </c>
      <c r="L207" s="34">
        <f t="shared" si="15"/>
        <v>90</v>
      </c>
      <c r="M207" s="39">
        <v>0.035</v>
      </c>
      <c r="N207" s="36">
        <f t="shared" si="16"/>
        <v>350</v>
      </c>
      <c r="O207" s="36">
        <f t="shared" si="17"/>
        <v>350</v>
      </c>
    </row>
    <row r="208" s="1" customFormat="1" ht="14.25" spans="1:15">
      <c r="A208" s="19">
        <v>206</v>
      </c>
      <c r="B208" s="20" t="s">
        <v>22</v>
      </c>
      <c r="C208" s="27" t="s">
        <v>793</v>
      </c>
      <c r="D208" s="30" t="s">
        <v>794</v>
      </c>
      <c r="E208" s="23">
        <v>40000</v>
      </c>
      <c r="F208" s="23">
        <v>40000</v>
      </c>
      <c r="G208" s="20" t="s">
        <v>795</v>
      </c>
      <c r="H208" s="20" t="s">
        <v>796</v>
      </c>
      <c r="I208" s="30" t="s">
        <v>54</v>
      </c>
      <c r="J208" s="20" t="s">
        <v>21</v>
      </c>
      <c r="K208" s="20" t="s">
        <v>305</v>
      </c>
      <c r="L208" s="34">
        <f t="shared" si="15"/>
        <v>90</v>
      </c>
      <c r="M208" s="39">
        <v>0.03</v>
      </c>
      <c r="N208" s="36">
        <f t="shared" si="16"/>
        <v>300</v>
      </c>
      <c r="O208" s="36">
        <f t="shared" si="17"/>
        <v>300</v>
      </c>
    </row>
    <row r="209" s="1" customFormat="1" ht="14.25" spans="1:15">
      <c r="A209" s="19">
        <v>207</v>
      </c>
      <c r="B209" s="20" t="s">
        <v>32</v>
      </c>
      <c r="C209" s="27" t="s">
        <v>797</v>
      </c>
      <c r="D209" s="29" t="s">
        <v>798</v>
      </c>
      <c r="E209" s="23">
        <v>40000</v>
      </c>
      <c r="F209" s="23">
        <v>40000</v>
      </c>
      <c r="G209" s="20" t="s">
        <v>799</v>
      </c>
      <c r="H209" s="20" t="s">
        <v>800</v>
      </c>
      <c r="I209" s="30" t="s">
        <v>610</v>
      </c>
      <c r="J209" s="20" t="s">
        <v>21</v>
      </c>
      <c r="K209" s="20" t="s">
        <v>305</v>
      </c>
      <c r="L209" s="34">
        <f t="shared" si="15"/>
        <v>90</v>
      </c>
      <c r="M209" s="39">
        <v>0.035</v>
      </c>
      <c r="N209" s="36">
        <f t="shared" si="16"/>
        <v>350</v>
      </c>
      <c r="O209" s="36">
        <f t="shared" si="17"/>
        <v>350</v>
      </c>
    </row>
    <row r="210" s="1" customFormat="1" ht="14.25" spans="1:15">
      <c r="A210" s="19">
        <v>208</v>
      </c>
      <c r="B210" s="20" t="s">
        <v>32</v>
      </c>
      <c r="C210" s="27" t="s">
        <v>801</v>
      </c>
      <c r="D210" s="29" t="s">
        <v>802</v>
      </c>
      <c r="E210" s="23">
        <v>40000</v>
      </c>
      <c r="F210" s="23">
        <v>40000</v>
      </c>
      <c r="G210" s="20" t="s">
        <v>655</v>
      </c>
      <c r="H210" s="20" t="s">
        <v>656</v>
      </c>
      <c r="I210" s="30" t="s">
        <v>610</v>
      </c>
      <c r="J210" s="20" t="s">
        <v>21</v>
      </c>
      <c r="K210" s="20" t="s">
        <v>305</v>
      </c>
      <c r="L210" s="34">
        <f t="shared" si="15"/>
        <v>90</v>
      </c>
      <c r="M210" s="39">
        <v>0.035</v>
      </c>
      <c r="N210" s="36">
        <f t="shared" si="16"/>
        <v>350</v>
      </c>
      <c r="O210" s="36">
        <f t="shared" si="17"/>
        <v>350</v>
      </c>
    </row>
    <row r="211" s="1" customFormat="1" ht="14.25" spans="1:15">
      <c r="A211" s="19">
        <v>209</v>
      </c>
      <c r="B211" s="20" t="s">
        <v>38</v>
      </c>
      <c r="C211" s="27" t="s">
        <v>803</v>
      </c>
      <c r="D211" s="30" t="s">
        <v>804</v>
      </c>
      <c r="E211" s="23">
        <v>25000</v>
      </c>
      <c r="F211" s="23">
        <v>25000</v>
      </c>
      <c r="G211" s="20" t="s">
        <v>805</v>
      </c>
      <c r="H211" s="20" t="s">
        <v>806</v>
      </c>
      <c r="I211" s="30" t="s">
        <v>317</v>
      </c>
      <c r="J211" s="20" t="s">
        <v>21</v>
      </c>
      <c r="K211" s="20" t="s">
        <v>305</v>
      </c>
      <c r="L211" s="34">
        <f t="shared" si="15"/>
        <v>90</v>
      </c>
      <c r="M211" s="39">
        <v>0.035</v>
      </c>
      <c r="N211" s="36">
        <f t="shared" si="16"/>
        <v>218.75</v>
      </c>
      <c r="O211" s="36">
        <f t="shared" si="17"/>
        <v>218.75</v>
      </c>
    </row>
    <row r="212" s="1" customFormat="1" ht="14.25" spans="1:15">
      <c r="A212" s="19">
        <v>210</v>
      </c>
      <c r="B212" s="20" t="s">
        <v>38</v>
      </c>
      <c r="C212" s="27" t="s">
        <v>807</v>
      </c>
      <c r="D212" s="30" t="s">
        <v>808</v>
      </c>
      <c r="E212" s="23">
        <v>32000</v>
      </c>
      <c r="F212" s="23">
        <v>32000</v>
      </c>
      <c r="G212" s="20" t="s">
        <v>809</v>
      </c>
      <c r="H212" s="20" t="s">
        <v>525</v>
      </c>
      <c r="I212" s="30" t="s">
        <v>317</v>
      </c>
      <c r="J212" s="20" t="s">
        <v>21</v>
      </c>
      <c r="K212" s="20" t="s">
        <v>305</v>
      </c>
      <c r="L212" s="34">
        <f t="shared" si="15"/>
        <v>90</v>
      </c>
      <c r="M212" s="39">
        <v>0.035</v>
      </c>
      <c r="N212" s="36">
        <f t="shared" si="16"/>
        <v>280</v>
      </c>
      <c r="O212" s="36">
        <f t="shared" si="17"/>
        <v>280</v>
      </c>
    </row>
    <row r="213" s="1" customFormat="1" ht="14.25" spans="1:15">
      <c r="A213" s="19">
        <v>211</v>
      </c>
      <c r="B213" s="20" t="s">
        <v>38</v>
      </c>
      <c r="C213" s="27" t="s">
        <v>810</v>
      </c>
      <c r="D213" s="30" t="s">
        <v>811</v>
      </c>
      <c r="E213" s="23">
        <v>40000</v>
      </c>
      <c r="F213" s="23">
        <v>40000</v>
      </c>
      <c r="G213" s="20" t="s">
        <v>629</v>
      </c>
      <c r="H213" s="20" t="s">
        <v>812</v>
      </c>
      <c r="I213" s="30" t="s">
        <v>331</v>
      </c>
      <c r="J213" s="20" t="s">
        <v>21</v>
      </c>
      <c r="K213" s="20" t="s">
        <v>305</v>
      </c>
      <c r="L213" s="34">
        <f t="shared" si="15"/>
        <v>90</v>
      </c>
      <c r="M213" s="39">
        <v>0.035</v>
      </c>
      <c r="N213" s="36">
        <f t="shared" si="16"/>
        <v>350</v>
      </c>
      <c r="O213" s="36">
        <f t="shared" si="17"/>
        <v>350</v>
      </c>
    </row>
    <row r="214" s="1" customFormat="1" ht="14.25" spans="1:15">
      <c r="A214" s="19">
        <v>212</v>
      </c>
      <c r="B214" s="20" t="s">
        <v>38</v>
      </c>
      <c r="C214" s="27" t="s">
        <v>813</v>
      </c>
      <c r="D214" s="29" t="s">
        <v>814</v>
      </c>
      <c r="E214" s="23">
        <v>30000</v>
      </c>
      <c r="F214" s="23">
        <v>30000</v>
      </c>
      <c r="G214" s="20" t="s">
        <v>596</v>
      </c>
      <c r="H214" s="20" t="s">
        <v>325</v>
      </c>
      <c r="I214" s="30" t="s">
        <v>31</v>
      </c>
      <c r="J214" s="20" t="s">
        <v>21</v>
      </c>
      <c r="K214" s="20" t="s">
        <v>305</v>
      </c>
      <c r="L214" s="34">
        <f t="shared" si="15"/>
        <v>90</v>
      </c>
      <c r="M214" s="39">
        <v>0.035</v>
      </c>
      <c r="N214" s="36">
        <f t="shared" si="16"/>
        <v>262.5</v>
      </c>
      <c r="O214" s="36">
        <f t="shared" si="17"/>
        <v>262.5</v>
      </c>
    </row>
    <row r="215" s="1" customFormat="1" ht="14.25" spans="1:15">
      <c r="A215" s="19">
        <v>213</v>
      </c>
      <c r="B215" s="20" t="s">
        <v>38</v>
      </c>
      <c r="C215" s="27" t="s">
        <v>815</v>
      </c>
      <c r="D215" s="30" t="s">
        <v>816</v>
      </c>
      <c r="E215" s="23">
        <v>34262</v>
      </c>
      <c r="F215" s="23">
        <v>34262</v>
      </c>
      <c r="G215" s="20" t="s">
        <v>786</v>
      </c>
      <c r="H215" s="20" t="s">
        <v>483</v>
      </c>
      <c r="I215" s="30" t="s">
        <v>610</v>
      </c>
      <c r="J215" s="20" t="s">
        <v>21</v>
      </c>
      <c r="K215" s="20" t="s">
        <v>305</v>
      </c>
      <c r="L215" s="34">
        <f t="shared" si="15"/>
        <v>90</v>
      </c>
      <c r="M215" s="39">
        <v>0.035</v>
      </c>
      <c r="N215" s="36">
        <f t="shared" si="16"/>
        <v>299.7925</v>
      </c>
      <c r="O215" s="36">
        <f t="shared" si="17"/>
        <v>299.79</v>
      </c>
    </row>
    <row r="216" s="1" customFormat="1" ht="14.25" spans="1:15">
      <c r="A216" s="19">
        <v>214</v>
      </c>
      <c r="B216" s="20" t="s">
        <v>38</v>
      </c>
      <c r="C216" s="27" t="s">
        <v>817</v>
      </c>
      <c r="D216" s="30" t="s">
        <v>818</v>
      </c>
      <c r="E216" s="23">
        <v>32000</v>
      </c>
      <c r="F216" s="23">
        <v>32000</v>
      </c>
      <c r="G216" s="20" t="s">
        <v>581</v>
      </c>
      <c r="H216" s="20" t="s">
        <v>335</v>
      </c>
      <c r="I216" s="30" t="s">
        <v>610</v>
      </c>
      <c r="J216" s="20" t="s">
        <v>21</v>
      </c>
      <c r="K216" s="20" t="s">
        <v>305</v>
      </c>
      <c r="L216" s="34">
        <f t="shared" si="15"/>
        <v>90</v>
      </c>
      <c r="M216" s="39">
        <v>0.035</v>
      </c>
      <c r="N216" s="36">
        <f t="shared" si="16"/>
        <v>280</v>
      </c>
      <c r="O216" s="36">
        <f t="shared" si="17"/>
        <v>280</v>
      </c>
    </row>
    <row r="217" s="1" customFormat="1" ht="14.25" spans="1:15">
      <c r="A217" s="19">
        <v>215</v>
      </c>
      <c r="B217" s="20" t="s">
        <v>38</v>
      </c>
      <c r="C217" s="27" t="s">
        <v>819</v>
      </c>
      <c r="D217" s="30" t="s">
        <v>820</v>
      </c>
      <c r="E217" s="23">
        <v>22000</v>
      </c>
      <c r="F217" s="23">
        <v>22000</v>
      </c>
      <c r="G217" s="20" t="s">
        <v>709</v>
      </c>
      <c r="H217" s="20" t="s">
        <v>748</v>
      </c>
      <c r="I217" s="30" t="s">
        <v>331</v>
      </c>
      <c r="J217" s="20" t="s">
        <v>21</v>
      </c>
      <c r="K217" s="20" t="s">
        <v>305</v>
      </c>
      <c r="L217" s="34">
        <f t="shared" si="15"/>
        <v>90</v>
      </c>
      <c r="M217" s="39">
        <v>0.035</v>
      </c>
      <c r="N217" s="36">
        <f t="shared" si="16"/>
        <v>192.5</v>
      </c>
      <c r="O217" s="36">
        <f t="shared" si="17"/>
        <v>192.5</v>
      </c>
    </row>
    <row r="218" s="1" customFormat="1" ht="14.25" spans="1:15">
      <c r="A218" s="19">
        <v>216</v>
      </c>
      <c r="B218" s="20" t="s">
        <v>38</v>
      </c>
      <c r="C218" s="27" t="s">
        <v>821</v>
      </c>
      <c r="D218" s="30" t="s">
        <v>822</v>
      </c>
      <c r="E218" s="23">
        <v>19200</v>
      </c>
      <c r="F218" s="23">
        <v>19200</v>
      </c>
      <c r="G218" s="20" t="s">
        <v>655</v>
      </c>
      <c r="H218" s="20" t="s">
        <v>823</v>
      </c>
      <c r="I218" s="30" t="s">
        <v>317</v>
      </c>
      <c r="J218" s="20" t="s">
        <v>21</v>
      </c>
      <c r="K218" s="20" t="s">
        <v>305</v>
      </c>
      <c r="L218" s="34">
        <f t="shared" si="15"/>
        <v>90</v>
      </c>
      <c r="M218" s="39">
        <v>0.035</v>
      </c>
      <c r="N218" s="36">
        <f t="shared" si="16"/>
        <v>168</v>
      </c>
      <c r="O218" s="36">
        <f t="shared" si="17"/>
        <v>168</v>
      </c>
    </row>
    <row r="219" s="1" customFormat="1" ht="14.25" spans="1:15">
      <c r="A219" s="19">
        <v>217</v>
      </c>
      <c r="B219" s="20" t="s">
        <v>38</v>
      </c>
      <c r="C219" s="27" t="s">
        <v>824</v>
      </c>
      <c r="D219" s="30" t="s">
        <v>825</v>
      </c>
      <c r="E219" s="23">
        <v>28000</v>
      </c>
      <c r="F219" s="23">
        <v>28000</v>
      </c>
      <c r="G219" s="20" t="s">
        <v>642</v>
      </c>
      <c r="H219" s="20" t="s">
        <v>826</v>
      </c>
      <c r="I219" s="30" t="s">
        <v>610</v>
      </c>
      <c r="J219" s="20" t="s">
        <v>21</v>
      </c>
      <c r="K219" s="20" t="s">
        <v>305</v>
      </c>
      <c r="L219" s="34">
        <f t="shared" si="15"/>
        <v>90</v>
      </c>
      <c r="M219" s="39">
        <v>0.035</v>
      </c>
      <c r="N219" s="36">
        <f t="shared" si="16"/>
        <v>245</v>
      </c>
      <c r="O219" s="36">
        <f t="shared" si="17"/>
        <v>245</v>
      </c>
    </row>
    <row r="220" s="1" customFormat="1" ht="14.25" spans="1:15">
      <c r="A220" s="19">
        <v>218</v>
      </c>
      <c r="B220" s="20" t="s">
        <v>38</v>
      </c>
      <c r="C220" s="27" t="s">
        <v>827</v>
      </c>
      <c r="D220" s="30" t="s">
        <v>828</v>
      </c>
      <c r="E220" s="23">
        <v>35000</v>
      </c>
      <c r="F220" s="23">
        <v>35000</v>
      </c>
      <c r="G220" s="20" t="s">
        <v>667</v>
      </c>
      <c r="H220" s="20" t="s">
        <v>829</v>
      </c>
      <c r="I220" s="30" t="s">
        <v>317</v>
      </c>
      <c r="J220" s="20" t="s">
        <v>21</v>
      </c>
      <c r="K220" s="20" t="s">
        <v>305</v>
      </c>
      <c r="L220" s="34">
        <f t="shared" si="15"/>
        <v>90</v>
      </c>
      <c r="M220" s="39">
        <v>0.035</v>
      </c>
      <c r="N220" s="36">
        <f t="shared" si="16"/>
        <v>306.25</v>
      </c>
      <c r="O220" s="36">
        <f t="shared" si="17"/>
        <v>306.25</v>
      </c>
    </row>
    <row r="221" s="1" customFormat="1" ht="14.25" spans="1:15">
      <c r="A221" s="19">
        <v>219</v>
      </c>
      <c r="B221" s="20" t="s">
        <v>38</v>
      </c>
      <c r="C221" s="27" t="s">
        <v>830</v>
      </c>
      <c r="D221" s="30" t="s">
        <v>831</v>
      </c>
      <c r="E221" s="23">
        <v>36000</v>
      </c>
      <c r="F221" s="23">
        <v>36000</v>
      </c>
      <c r="G221" s="20" t="s">
        <v>652</v>
      </c>
      <c r="H221" s="20" t="s">
        <v>604</v>
      </c>
      <c r="I221" s="30" t="s">
        <v>610</v>
      </c>
      <c r="J221" s="20" t="s">
        <v>21</v>
      </c>
      <c r="K221" s="20" t="s">
        <v>305</v>
      </c>
      <c r="L221" s="34">
        <f t="shared" si="15"/>
        <v>90</v>
      </c>
      <c r="M221" s="39">
        <v>0.035</v>
      </c>
      <c r="N221" s="36">
        <f t="shared" si="16"/>
        <v>315</v>
      </c>
      <c r="O221" s="36">
        <f t="shared" si="17"/>
        <v>315</v>
      </c>
    </row>
    <row r="222" s="1" customFormat="1" ht="14.25" spans="1:15">
      <c r="A222" s="19">
        <v>220</v>
      </c>
      <c r="B222" s="20" t="s">
        <v>38</v>
      </c>
      <c r="C222" s="27" t="s">
        <v>832</v>
      </c>
      <c r="D222" s="30" t="s">
        <v>833</v>
      </c>
      <c r="E222" s="23">
        <v>40000</v>
      </c>
      <c r="F222" s="23">
        <v>40000</v>
      </c>
      <c r="G222" s="20" t="s">
        <v>638</v>
      </c>
      <c r="H222" s="20" t="s">
        <v>639</v>
      </c>
      <c r="I222" s="30" t="s">
        <v>610</v>
      </c>
      <c r="J222" s="20" t="s">
        <v>21</v>
      </c>
      <c r="K222" s="20" t="s">
        <v>305</v>
      </c>
      <c r="L222" s="34">
        <f t="shared" si="15"/>
        <v>90</v>
      </c>
      <c r="M222" s="39">
        <v>0.035</v>
      </c>
      <c r="N222" s="36">
        <f t="shared" si="16"/>
        <v>350</v>
      </c>
      <c r="O222" s="36">
        <f t="shared" si="17"/>
        <v>350</v>
      </c>
    </row>
    <row r="223" s="1" customFormat="1" ht="14.25" spans="1:15">
      <c r="A223" s="19">
        <v>221</v>
      </c>
      <c r="B223" s="20" t="s">
        <v>38</v>
      </c>
      <c r="C223" s="27" t="s">
        <v>834</v>
      </c>
      <c r="D223" s="30" t="s">
        <v>835</v>
      </c>
      <c r="E223" s="23">
        <v>32000</v>
      </c>
      <c r="F223" s="23">
        <v>32000</v>
      </c>
      <c r="G223" s="20" t="s">
        <v>836</v>
      </c>
      <c r="H223" s="20" t="s">
        <v>837</v>
      </c>
      <c r="I223" s="30" t="s">
        <v>838</v>
      </c>
      <c r="J223" s="20" t="s">
        <v>21</v>
      </c>
      <c r="K223" s="20" t="s">
        <v>305</v>
      </c>
      <c r="L223" s="34">
        <f t="shared" si="15"/>
        <v>90</v>
      </c>
      <c r="M223" s="39">
        <v>0.035</v>
      </c>
      <c r="N223" s="36">
        <f t="shared" si="16"/>
        <v>280</v>
      </c>
      <c r="O223" s="36">
        <f t="shared" si="17"/>
        <v>280</v>
      </c>
    </row>
    <row r="224" s="1" customFormat="1" ht="14.25" spans="1:15">
      <c r="A224" s="19">
        <v>222</v>
      </c>
      <c r="B224" s="20" t="s">
        <v>38</v>
      </c>
      <c r="C224" s="27" t="s">
        <v>839</v>
      </c>
      <c r="D224" s="29" t="s">
        <v>840</v>
      </c>
      <c r="E224" s="23">
        <v>32000</v>
      </c>
      <c r="F224" s="23">
        <v>32000</v>
      </c>
      <c r="G224" s="20" t="s">
        <v>841</v>
      </c>
      <c r="H224" s="20" t="s">
        <v>842</v>
      </c>
      <c r="I224" s="30" t="s">
        <v>317</v>
      </c>
      <c r="J224" s="20" t="s">
        <v>21</v>
      </c>
      <c r="K224" s="20" t="s">
        <v>305</v>
      </c>
      <c r="L224" s="34">
        <f t="shared" si="15"/>
        <v>90</v>
      </c>
      <c r="M224" s="39">
        <v>0.035</v>
      </c>
      <c r="N224" s="36">
        <f t="shared" si="16"/>
        <v>280</v>
      </c>
      <c r="O224" s="36">
        <f t="shared" si="17"/>
        <v>280</v>
      </c>
    </row>
    <row r="225" s="1" customFormat="1" ht="14.25" spans="1:15">
      <c r="A225" s="19">
        <v>223</v>
      </c>
      <c r="B225" s="20" t="s">
        <v>38</v>
      </c>
      <c r="C225" s="27" t="s">
        <v>843</v>
      </c>
      <c r="D225" s="29" t="s">
        <v>844</v>
      </c>
      <c r="E225" s="23">
        <v>25000</v>
      </c>
      <c r="F225" s="23">
        <v>25000</v>
      </c>
      <c r="G225" s="20" t="s">
        <v>836</v>
      </c>
      <c r="H225" s="20" t="s">
        <v>395</v>
      </c>
      <c r="I225" s="30" t="s">
        <v>573</v>
      </c>
      <c r="J225" s="20" t="s">
        <v>21</v>
      </c>
      <c r="K225" s="20" t="s">
        <v>305</v>
      </c>
      <c r="L225" s="34">
        <f t="shared" si="15"/>
        <v>90</v>
      </c>
      <c r="M225" s="39">
        <v>0.035</v>
      </c>
      <c r="N225" s="36">
        <f t="shared" si="16"/>
        <v>218.75</v>
      </c>
      <c r="O225" s="36">
        <f t="shared" si="17"/>
        <v>218.75</v>
      </c>
    </row>
    <row r="226" s="1" customFormat="1" ht="14.25" spans="1:15">
      <c r="A226" s="19">
        <v>224</v>
      </c>
      <c r="B226" s="20" t="s">
        <v>38</v>
      </c>
      <c r="C226" s="27" t="s">
        <v>845</v>
      </c>
      <c r="D226" s="30" t="s">
        <v>846</v>
      </c>
      <c r="E226" s="23">
        <v>36000</v>
      </c>
      <c r="F226" s="23">
        <v>36000</v>
      </c>
      <c r="G226" s="20" t="s">
        <v>624</v>
      </c>
      <c r="H226" s="20" t="s">
        <v>826</v>
      </c>
      <c r="I226" s="30" t="s">
        <v>331</v>
      </c>
      <c r="J226" s="20" t="s">
        <v>21</v>
      </c>
      <c r="K226" s="20" t="s">
        <v>305</v>
      </c>
      <c r="L226" s="34">
        <f t="shared" si="15"/>
        <v>90</v>
      </c>
      <c r="M226" s="39">
        <v>0.035</v>
      </c>
      <c r="N226" s="36">
        <f t="shared" si="16"/>
        <v>315</v>
      </c>
      <c r="O226" s="36">
        <f t="shared" si="17"/>
        <v>315</v>
      </c>
    </row>
    <row r="227" s="1" customFormat="1" ht="14.25" spans="1:15">
      <c r="A227" s="19">
        <v>225</v>
      </c>
      <c r="B227" s="20" t="s">
        <v>38</v>
      </c>
      <c r="C227" s="27" t="s">
        <v>847</v>
      </c>
      <c r="D227" s="30" t="s">
        <v>848</v>
      </c>
      <c r="E227" s="23">
        <v>25000</v>
      </c>
      <c r="F227" s="23">
        <v>25000</v>
      </c>
      <c r="G227" s="20" t="s">
        <v>667</v>
      </c>
      <c r="H227" s="20" t="s">
        <v>439</v>
      </c>
      <c r="I227" s="30" t="s">
        <v>75</v>
      </c>
      <c r="J227" s="20" t="s">
        <v>21</v>
      </c>
      <c r="K227" s="20" t="s">
        <v>305</v>
      </c>
      <c r="L227" s="34">
        <f t="shared" si="15"/>
        <v>90</v>
      </c>
      <c r="M227" s="39">
        <v>0.035</v>
      </c>
      <c r="N227" s="36">
        <f t="shared" si="16"/>
        <v>218.75</v>
      </c>
      <c r="O227" s="36">
        <f t="shared" si="17"/>
        <v>218.75</v>
      </c>
    </row>
    <row r="228" s="1" customFormat="1" ht="14.25" spans="1:15">
      <c r="A228" s="19">
        <v>226</v>
      </c>
      <c r="B228" s="20" t="s">
        <v>38</v>
      </c>
      <c r="C228" s="27" t="s">
        <v>849</v>
      </c>
      <c r="D228" s="30" t="s">
        <v>850</v>
      </c>
      <c r="E228" s="23">
        <v>40000</v>
      </c>
      <c r="F228" s="23">
        <v>40000</v>
      </c>
      <c r="G228" s="20" t="s">
        <v>596</v>
      </c>
      <c r="H228" s="20" t="s">
        <v>426</v>
      </c>
      <c r="I228" s="30" t="s">
        <v>610</v>
      </c>
      <c r="J228" s="20" t="s">
        <v>21</v>
      </c>
      <c r="K228" s="20" t="s">
        <v>305</v>
      </c>
      <c r="L228" s="34">
        <f t="shared" si="15"/>
        <v>90</v>
      </c>
      <c r="M228" s="39">
        <v>0.035</v>
      </c>
      <c r="N228" s="36">
        <f t="shared" si="16"/>
        <v>350</v>
      </c>
      <c r="O228" s="36">
        <f t="shared" si="17"/>
        <v>350</v>
      </c>
    </row>
    <row r="229" s="1" customFormat="1" ht="14.25" spans="1:15">
      <c r="A229" s="19">
        <v>227</v>
      </c>
      <c r="B229" s="20" t="s">
        <v>38</v>
      </c>
      <c r="C229" s="27" t="s">
        <v>851</v>
      </c>
      <c r="D229" s="29" t="s">
        <v>852</v>
      </c>
      <c r="E229" s="23">
        <v>25600</v>
      </c>
      <c r="F229" s="23">
        <v>25600</v>
      </c>
      <c r="G229" s="20" t="s">
        <v>607</v>
      </c>
      <c r="H229" s="20" t="s">
        <v>587</v>
      </c>
      <c r="I229" s="30" t="s">
        <v>610</v>
      </c>
      <c r="J229" s="20" t="s">
        <v>21</v>
      </c>
      <c r="K229" s="20" t="s">
        <v>305</v>
      </c>
      <c r="L229" s="34">
        <f t="shared" si="15"/>
        <v>90</v>
      </c>
      <c r="M229" s="39">
        <v>0.035</v>
      </c>
      <c r="N229" s="36">
        <f t="shared" si="16"/>
        <v>224</v>
      </c>
      <c r="O229" s="36">
        <f t="shared" si="17"/>
        <v>224</v>
      </c>
    </row>
    <row r="230" s="1" customFormat="1" ht="14.25" spans="1:15">
      <c r="A230" s="19">
        <v>228</v>
      </c>
      <c r="B230" s="20" t="s">
        <v>38</v>
      </c>
      <c r="C230" s="27" t="s">
        <v>853</v>
      </c>
      <c r="D230" s="29" t="s">
        <v>854</v>
      </c>
      <c r="E230" s="23">
        <v>30000</v>
      </c>
      <c r="F230" s="23">
        <v>30000</v>
      </c>
      <c r="G230" s="20" t="s">
        <v>586</v>
      </c>
      <c r="H230" s="20" t="s">
        <v>855</v>
      </c>
      <c r="I230" s="30" t="s">
        <v>31</v>
      </c>
      <c r="J230" s="20" t="s">
        <v>21</v>
      </c>
      <c r="K230" s="20" t="s">
        <v>305</v>
      </c>
      <c r="L230" s="34">
        <f t="shared" si="15"/>
        <v>90</v>
      </c>
      <c r="M230" s="39">
        <v>0.035</v>
      </c>
      <c r="N230" s="36">
        <f t="shared" si="16"/>
        <v>262.5</v>
      </c>
      <c r="O230" s="36">
        <f t="shared" si="17"/>
        <v>262.5</v>
      </c>
    </row>
    <row r="231" s="1" customFormat="1" ht="14.25" spans="1:15">
      <c r="A231" s="19">
        <v>229</v>
      </c>
      <c r="B231" s="20" t="s">
        <v>38</v>
      </c>
      <c r="C231" s="27" t="s">
        <v>856</v>
      </c>
      <c r="D231" s="30" t="s">
        <v>857</v>
      </c>
      <c r="E231" s="23">
        <v>30000</v>
      </c>
      <c r="F231" s="23">
        <v>30000</v>
      </c>
      <c r="G231" s="20" t="s">
        <v>858</v>
      </c>
      <c r="H231" s="20" t="s">
        <v>859</v>
      </c>
      <c r="I231" s="30" t="s">
        <v>610</v>
      </c>
      <c r="J231" s="20" t="s">
        <v>21</v>
      </c>
      <c r="K231" s="20" t="s">
        <v>305</v>
      </c>
      <c r="L231" s="34">
        <f t="shared" si="15"/>
        <v>90</v>
      </c>
      <c r="M231" s="39">
        <v>0.035</v>
      </c>
      <c r="N231" s="36">
        <f t="shared" si="16"/>
        <v>262.5</v>
      </c>
      <c r="O231" s="36">
        <f t="shared" si="17"/>
        <v>262.5</v>
      </c>
    </row>
    <row r="232" s="1" customFormat="1" ht="14.25" spans="1:15">
      <c r="A232" s="19">
        <v>230</v>
      </c>
      <c r="B232" s="20" t="s">
        <v>38</v>
      </c>
      <c r="C232" s="27" t="s">
        <v>860</v>
      </c>
      <c r="D232" s="30" t="s">
        <v>861</v>
      </c>
      <c r="E232" s="23">
        <v>40000</v>
      </c>
      <c r="F232" s="23">
        <v>40000</v>
      </c>
      <c r="G232" s="20" t="s">
        <v>771</v>
      </c>
      <c r="H232" s="20" t="s">
        <v>862</v>
      </c>
      <c r="I232" s="30" t="s">
        <v>331</v>
      </c>
      <c r="J232" s="20" t="s">
        <v>21</v>
      </c>
      <c r="K232" s="20" t="s">
        <v>305</v>
      </c>
      <c r="L232" s="34">
        <f t="shared" si="15"/>
        <v>90</v>
      </c>
      <c r="M232" s="39">
        <v>0.035</v>
      </c>
      <c r="N232" s="36">
        <f t="shared" si="16"/>
        <v>350</v>
      </c>
      <c r="O232" s="36">
        <f t="shared" si="17"/>
        <v>350</v>
      </c>
    </row>
    <row r="233" s="1" customFormat="1" ht="14.25" spans="1:15">
      <c r="A233" s="19">
        <v>231</v>
      </c>
      <c r="B233" s="20" t="s">
        <v>38</v>
      </c>
      <c r="C233" s="27" t="s">
        <v>863</v>
      </c>
      <c r="D233" s="30" t="s">
        <v>864</v>
      </c>
      <c r="E233" s="23">
        <v>25000</v>
      </c>
      <c r="F233" s="23">
        <v>25000</v>
      </c>
      <c r="G233" s="20" t="s">
        <v>771</v>
      </c>
      <c r="H233" s="20" t="s">
        <v>862</v>
      </c>
      <c r="I233" s="30" t="s">
        <v>317</v>
      </c>
      <c r="J233" s="20" t="s">
        <v>21</v>
      </c>
      <c r="K233" s="20" t="s">
        <v>305</v>
      </c>
      <c r="L233" s="34">
        <f t="shared" si="15"/>
        <v>90</v>
      </c>
      <c r="M233" s="39">
        <v>0.035</v>
      </c>
      <c r="N233" s="36">
        <f t="shared" si="16"/>
        <v>218.75</v>
      </c>
      <c r="O233" s="36">
        <f t="shared" si="17"/>
        <v>218.75</v>
      </c>
    </row>
    <row r="234" s="1" customFormat="1" ht="14.25" spans="1:15">
      <c r="A234" s="19">
        <v>232</v>
      </c>
      <c r="B234" s="20" t="s">
        <v>38</v>
      </c>
      <c r="C234" s="27" t="s">
        <v>865</v>
      </c>
      <c r="D234" s="30" t="s">
        <v>866</v>
      </c>
      <c r="E234" s="23">
        <v>15360</v>
      </c>
      <c r="F234" s="23">
        <v>15360</v>
      </c>
      <c r="G234" s="20" t="s">
        <v>809</v>
      </c>
      <c r="H234" s="20" t="s">
        <v>395</v>
      </c>
      <c r="I234" s="30" t="s">
        <v>317</v>
      </c>
      <c r="J234" s="20" t="s">
        <v>21</v>
      </c>
      <c r="K234" s="20" t="s">
        <v>305</v>
      </c>
      <c r="L234" s="34">
        <f t="shared" si="15"/>
        <v>90</v>
      </c>
      <c r="M234" s="39">
        <v>0.035</v>
      </c>
      <c r="N234" s="36">
        <f t="shared" si="16"/>
        <v>134.4</v>
      </c>
      <c r="O234" s="36">
        <f t="shared" si="17"/>
        <v>134.4</v>
      </c>
    </row>
    <row r="235" s="1" customFormat="1" ht="14.25" spans="1:15">
      <c r="A235" s="19">
        <v>233</v>
      </c>
      <c r="B235" s="20" t="s">
        <v>38</v>
      </c>
      <c r="C235" s="27" t="s">
        <v>867</v>
      </c>
      <c r="D235" s="30" t="s">
        <v>868</v>
      </c>
      <c r="E235" s="23">
        <v>32000</v>
      </c>
      <c r="F235" s="23">
        <v>32000</v>
      </c>
      <c r="G235" s="20" t="s">
        <v>620</v>
      </c>
      <c r="H235" s="20" t="s">
        <v>621</v>
      </c>
      <c r="I235" s="30" t="s">
        <v>869</v>
      </c>
      <c r="J235" s="20" t="s">
        <v>21</v>
      </c>
      <c r="K235" s="20" t="s">
        <v>305</v>
      </c>
      <c r="L235" s="34">
        <f t="shared" si="15"/>
        <v>90</v>
      </c>
      <c r="M235" s="39">
        <v>0.035</v>
      </c>
      <c r="N235" s="36">
        <f t="shared" si="16"/>
        <v>280</v>
      </c>
      <c r="O235" s="36">
        <f t="shared" si="17"/>
        <v>280</v>
      </c>
    </row>
    <row r="236" s="1" customFormat="1" ht="14.25" spans="1:15">
      <c r="A236" s="19">
        <v>234</v>
      </c>
      <c r="B236" s="20" t="s">
        <v>38</v>
      </c>
      <c r="C236" s="27" t="s">
        <v>870</v>
      </c>
      <c r="D236" s="30" t="s">
        <v>871</v>
      </c>
      <c r="E236" s="23">
        <v>30000</v>
      </c>
      <c r="F236" s="23">
        <v>30000</v>
      </c>
      <c r="G236" s="20" t="s">
        <v>629</v>
      </c>
      <c r="H236" s="20" t="s">
        <v>812</v>
      </c>
      <c r="I236" s="30" t="s">
        <v>75</v>
      </c>
      <c r="J236" s="20" t="s">
        <v>21</v>
      </c>
      <c r="K236" s="20" t="s">
        <v>305</v>
      </c>
      <c r="L236" s="34">
        <f t="shared" si="15"/>
        <v>90</v>
      </c>
      <c r="M236" s="39">
        <v>0.035</v>
      </c>
      <c r="N236" s="36">
        <f t="shared" si="16"/>
        <v>262.5</v>
      </c>
      <c r="O236" s="36">
        <f t="shared" si="17"/>
        <v>262.5</v>
      </c>
    </row>
    <row r="237" s="1" customFormat="1" ht="14.25" spans="1:15">
      <c r="A237" s="19">
        <v>235</v>
      </c>
      <c r="B237" s="20" t="s">
        <v>38</v>
      </c>
      <c r="C237" s="27" t="s">
        <v>872</v>
      </c>
      <c r="D237" s="30" t="s">
        <v>873</v>
      </c>
      <c r="E237" s="23">
        <v>16000</v>
      </c>
      <c r="F237" s="23">
        <v>16000</v>
      </c>
      <c r="G237" s="20" t="s">
        <v>874</v>
      </c>
      <c r="H237" s="20" t="s">
        <v>875</v>
      </c>
      <c r="I237" s="30" t="s">
        <v>876</v>
      </c>
      <c r="J237" s="20" t="s">
        <v>21</v>
      </c>
      <c r="K237" s="20" t="s">
        <v>305</v>
      </c>
      <c r="L237" s="34">
        <f t="shared" si="15"/>
        <v>90</v>
      </c>
      <c r="M237" s="39">
        <v>0.035</v>
      </c>
      <c r="N237" s="36">
        <f t="shared" si="16"/>
        <v>140</v>
      </c>
      <c r="O237" s="36">
        <f t="shared" si="17"/>
        <v>140</v>
      </c>
    </row>
    <row r="238" s="1" customFormat="1" ht="14.25" spans="1:15">
      <c r="A238" s="19">
        <v>236</v>
      </c>
      <c r="B238" s="20" t="s">
        <v>38</v>
      </c>
      <c r="C238" s="27" t="s">
        <v>877</v>
      </c>
      <c r="D238" s="30" t="s">
        <v>878</v>
      </c>
      <c r="E238" s="23">
        <v>19200</v>
      </c>
      <c r="F238" s="23">
        <v>19200</v>
      </c>
      <c r="G238" s="20" t="s">
        <v>879</v>
      </c>
      <c r="H238" s="20" t="s">
        <v>880</v>
      </c>
      <c r="I238" s="30" t="s">
        <v>331</v>
      </c>
      <c r="J238" s="20" t="s">
        <v>21</v>
      </c>
      <c r="K238" s="20" t="s">
        <v>305</v>
      </c>
      <c r="L238" s="34">
        <f t="shared" si="15"/>
        <v>90</v>
      </c>
      <c r="M238" s="39">
        <v>0.035</v>
      </c>
      <c r="N238" s="36">
        <f t="shared" si="16"/>
        <v>168</v>
      </c>
      <c r="O238" s="36">
        <f t="shared" si="17"/>
        <v>168</v>
      </c>
    </row>
    <row r="239" s="1" customFormat="1" ht="14.25" spans="1:15">
      <c r="A239" s="19">
        <v>237</v>
      </c>
      <c r="B239" s="20" t="s">
        <v>38</v>
      </c>
      <c r="C239" s="27" t="s">
        <v>881</v>
      </c>
      <c r="D239" s="30" t="s">
        <v>882</v>
      </c>
      <c r="E239" s="23">
        <v>40000</v>
      </c>
      <c r="F239" s="23">
        <v>40000</v>
      </c>
      <c r="G239" s="20" t="s">
        <v>883</v>
      </c>
      <c r="H239" s="20" t="s">
        <v>705</v>
      </c>
      <c r="I239" s="30" t="s">
        <v>331</v>
      </c>
      <c r="J239" s="20" t="s">
        <v>21</v>
      </c>
      <c r="K239" s="20" t="s">
        <v>305</v>
      </c>
      <c r="L239" s="34">
        <f t="shared" si="15"/>
        <v>90</v>
      </c>
      <c r="M239" s="39">
        <v>0.035</v>
      </c>
      <c r="N239" s="36">
        <f t="shared" si="16"/>
        <v>350</v>
      </c>
      <c r="O239" s="36">
        <f t="shared" si="17"/>
        <v>350</v>
      </c>
    </row>
    <row r="240" s="1" customFormat="1" ht="14.25" spans="1:15">
      <c r="A240" s="19">
        <v>238</v>
      </c>
      <c r="B240" s="20" t="s">
        <v>38</v>
      </c>
      <c r="C240" s="27" t="s">
        <v>884</v>
      </c>
      <c r="D240" s="30" t="s">
        <v>885</v>
      </c>
      <c r="E240" s="23">
        <v>32000</v>
      </c>
      <c r="F240" s="23">
        <v>32000</v>
      </c>
      <c r="G240" s="20" t="s">
        <v>697</v>
      </c>
      <c r="H240" s="20" t="s">
        <v>698</v>
      </c>
      <c r="I240" s="30" t="s">
        <v>610</v>
      </c>
      <c r="J240" s="20" t="s">
        <v>21</v>
      </c>
      <c r="K240" s="20" t="s">
        <v>305</v>
      </c>
      <c r="L240" s="34">
        <f t="shared" si="15"/>
        <v>90</v>
      </c>
      <c r="M240" s="39">
        <v>0.035</v>
      </c>
      <c r="N240" s="36">
        <f t="shared" si="16"/>
        <v>280</v>
      </c>
      <c r="O240" s="36">
        <f t="shared" si="17"/>
        <v>280</v>
      </c>
    </row>
    <row r="241" s="1" customFormat="1" ht="14.25" spans="1:15">
      <c r="A241" s="19">
        <v>239</v>
      </c>
      <c r="B241" s="20" t="s">
        <v>38</v>
      </c>
      <c r="C241" s="27" t="s">
        <v>886</v>
      </c>
      <c r="D241" s="30" t="s">
        <v>887</v>
      </c>
      <c r="E241" s="23">
        <v>25000</v>
      </c>
      <c r="F241" s="23">
        <v>25000</v>
      </c>
      <c r="G241" s="20" t="s">
        <v>638</v>
      </c>
      <c r="H241" s="20" t="s">
        <v>558</v>
      </c>
      <c r="I241" s="30" t="s">
        <v>317</v>
      </c>
      <c r="J241" s="20" t="s">
        <v>21</v>
      </c>
      <c r="K241" s="20" t="s">
        <v>305</v>
      </c>
      <c r="L241" s="34">
        <f t="shared" si="15"/>
        <v>90</v>
      </c>
      <c r="M241" s="39">
        <v>0.035</v>
      </c>
      <c r="N241" s="36">
        <f t="shared" si="16"/>
        <v>218.75</v>
      </c>
      <c r="O241" s="36">
        <f t="shared" si="17"/>
        <v>218.75</v>
      </c>
    </row>
    <row r="242" s="1" customFormat="1" ht="14.25" spans="1:15">
      <c r="A242" s="19">
        <v>240</v>
      </c>
      <c r="B242" s="20" t="s">
        <v>38</v>
      </c>
      <c r="C242" s="27" t="s">
        <v>888</v>
      </c>
      <c r="D242" s="30" t="s">
        <v>889</v>
      </c>
      <c r="E242" s="23">
        <v>32000</v>
      </c>
      <c r="F242" s="23">
        <v>32000</v>
      </c>
      <c r="G242" s="20" t="s">
        <v>890</v>
      </c>
      <c r="H242" s="20" t="s">
        <v>891</v>
      </c>
      <c r="I242" s="30" t="s">
        <v>317</v>
      </c>
      <c r="J242" s="20" t="s">
        <v>21</v>
      </c>
      <c r="K242" s="20" t="s">
        <v>305</v>
      </c>
      <c r="L242" s="34">
        <f t="shared" si="15"/>
        <v>90</v>
      </c>
      <c r="M242" s="39">
        <v>0.035</v>
      </c>
      <c r="N242" s="36">
        <f t="shared" si="16"/>
        <v>280</v>
      </c>
      <c r="O242" s="36">
        <f t="shared" si="17"/>
        <v>280</v>
      </c>
    </row>
    <row r="243" s="1" customFormat="1" ht="14.25" spans="1:15">
      <c r="A243" s="19">
        <v>241</v>
      </c>
      <c r="B243" s="20" t="s">
        <v>38</v>
      </c>
      <c r="C243" s="27" t="s">
        <v>892</v>
      </c>
      <c r="D243" s="30" t="s">
        <v>893</v>
      </c>
      <c r="E243" s="23">
        <v>30000</v>
      </c>
      <c r="F243" s="23">
        <v>30000</v>
      </c>
      <c r="G243" s="20" t="s">
        <v>879</v>
      </c>
      <c r="H243" s="20" t="s">
        <v>894</v>
      </c>
      <c r="I243" s="30" t="s">
        <v>895</v>
      </c>
      <c r="J243" s="20" t="s">
        <v>21</v>
      </c>
      <c r="K243" s="20" t="s">
        <v>305</v>
      </c>
      <c r="L243" s="34">
        <f t="shared" si="15"/>
        <v>90</v>
      </c>
      <c r="M243" s="39">
        <v>0.035</v>
      </c>
      <c r="N243" s="36">
        <f t="shared" si="16"/>
        <v>262.5</v>
      </c>
      <c r="O243" s="36">
        <f t="shared" si="17"/>
        <v>262.5</v>
      </c>
    </row>
    <row r="244" s="1" customFormat="1" ht="14.25" spans="1:15">
      <c r="A244" s="19">
        <v>242</v>
      </c>
      <c r="B244" s="20" t="s">
        <v>38</v>
      </c>
      <c r="C244" s="27" t="s">
        <v>896</v>
      </c>
      <c r="D244" s="29" t="s">
        <v>897</v>
      </c>
      <c r="E244" s="23">
        <v>46000</v>
      </c>
      <c r="F244" s="23">
        <v>46000</v>
      </c>
      <c r="G244" s="20" t="s">
        <v>704</v>
      </c>
      <c r="H244" s="20" t="s">
        <v>426</v>
      </c>
      <c r="I244" s="30" t="s">
        <v>610</v>
      </c>
      <c r="J244" s="20" t="s">
        <v>21</v>
      </c>
      <c r="K244" s="20" t="s">
        <v>305</v>
      </c>
      <c r="L244" s="34">
        <f t="shared" si="15"/>
        <v>90</v>
      </c>
      <c r="M244" s="39">
        <v>0.035</v>
      </c>
      <c r="N244" s="36">
        <f t="shared" si="16"/>
        <v>402.5</v>
      </c>
      <c r="O244" s="36">
        <f t="shared" si="17"/>
        <v>402.5</v>
      </c>
    </row>
    <row r="245" s="1" customFormat="1" ht="14.25" spans="1:15">
      <c r="A245" s="19">
        <v>243</v>
      </c>
      <c r="B245" s="20" t="s">
        <v>38</v>
      </c>
      <c r="C245" s="27" t="s">
        <v>898</v>
      </c>
      <c r="D245" s="30" t="s">
        <v>899</v>
      </c>
      <c r="E245" s="23">
        <v>40000</v>
      </c>
      <c r="F245" s="23">
        <v>40000</v>
      </c>
      <c r="G245" s="20" t="s">
        <v>756</v>
      </c>
      <c r="H245" s="20" t="s">
        <v>757</v>
      </c>
      <c r="I245" s="30" t="s">
        <v>331</v>
      </c>
      <c r="J245" s="20" t="s">
        <v>21</v>
      </c>
      <c r="K245" s="20" t="s">
        <v>305</v>
      </c>
      <c r="L245" s="34">
        <f t="shared" si="15"/>
        <v>90</v>
      </c>
      <c r="M245" s="39">
        <v>0.035</v>
      </c>
      <c r="N245" s="36">
        <f t="shared" si="16"/>
        <v>350</v>
      </c>
      <c r="O245" s="36">
        <f t="shared" si="17"/>
        <v>350</v>
      </c>
    </row>
    <row r="246" s="1" customFormat="1" ht="14.25" spans="1:15">
      <c r="A246" s="19">
        <v>244</v>
      </c>
      <c r="B246" s="20" t="s">
        <v>38</v>
      </c>
      <c r="C246" s="27" t="s">
        <v>900</v>
      </c>
      <c r="D246" s="30" t="s">
        <v>901</v>
      </c>
      <c r="E246" s="23">
        <v>19200</v>
      </c>
      <c r="F246" s="23">
        <v>19200</v>
      </c>
      <c r="G246" s="20" t="s">
        <v>662</v>
      </c>
      <c r="H246" s="20" t="s">
        <v>663</v>
      </c>
      <c r="I246" s="30" t="s">
        <v>610</v>
      </c>
      <c r="J246" s="20" t="s">
        <v>21</v>
      </c>
      <c r="K246" s="20" t="s">
        <v>305</v>
      </c>
      <c r="L246" s="34">
        <f t="shared" si="15"/>
        <v>90</v>
      </c>
      <c r="M246" s="39">
        <v>0.035</v>
      </c>
      <c r="N246" s="36">
        <f t="shared" si="16"/>
        <v>168</v>
      </c>
      <c r="O246" s="36">
        <f t="shared" si="17"/>
        <v>168</v>
      </c>
    </row>
    <row r="247" s="1" customFormat="1" ht="14.25" spans="1:15">
      <c r="A247" s="19">
        <v>245</v>
      </c>
      <c r="B247" s="20" t="s">
        <v>38</v>
      </c>
      <c r="C247" s="27" t="s">
        <v>902</v>
      </c>
      <c r="D247" s="30" t="s">
        <v>903</v>
      </c>
      <c r="E247" s="23">
        <v>20000</v>
      </c>
      <c r="F247" s="23">
        <v>20000</v>
      </c>
      <c r="G247" s="20" t="s">
        <v>709</v>
      </c>
      <c r="H247" s="20" t="s">
        <v>904</v>
      </c>
      <c r="I247" s="30" t="s">
        <v>905</v>
      </c>
      <c r="J247" s="20" t="s">
        <v>21</v>
      </c>
      <c r="K247" s="20" t="s">
        <v>305</v>
      </c>
      <c r="L247" s="34">
        <f t="shared" si="15"/>
        <v>90</v>
      </c>
      <c r="M247" s="39">
        <v>0.03</v>
      </c>
      <c r="N247" s="36">
        <f t="shared" si="16"/>
        <v>150</v>
      </c>
      <c r="O247" s="36">
        <f t="shared" si="17"/>
        <v>150</v>
      </c>
    </row>
    <row r="248" s="1" customFormat="1" ht="14.25" spans="1:15">
      <c r="A248" s="19">
        <v>246</v>
      </c>
      <c r="B248" s="20" t="s">
        <v>38</v>
      </c>
      <c r="C248" s="27" t="s">
        <v>906</v>
      </c>
      <c r="D248" s="29" t="s">
        <v>907</v>
      </c>
      <c r="E248" s="23">
        <v>32000</v>
      </c>
      <c r="F248" s="23">
        <v>32000</v>
      </c>
      <c r="G248" s="20" t="s">
        <v>714</v>
      </c>
      <c r="H248" s="20" t="s">
        <v>812</v>
      </c>
      <c r="I248" s="30" t="s">
        <v>317</v>
      </c>
      <c r="J248" s="20" t="s">
        <v>21</v>
      </c>
      <c r="K248" s="20" t="s">
        <v>305</v>
      </c>
      <c r="L248" s="34">
        <f t="shared" si="15"/>
        <v>90</v>
      </c>
      <c r="M248" s="39">
        <v>0.035</v>
      </c>
      <c r="N248" s="36">
        <f t="shared" si="16"/>
        <v>280</v>
      </c>
      <c r="O248" s="36">
        <f t="shared" si="17"/>
        <v>280</v>
      </c>
    </row>
    <row r="249" s="1" customFormat="1" ht="14.25" spans="1:15">
      <c r="A249" s="19">
        <v>247</v>
      </c>
      <c r="B249" s="20" t="s">
        <v>38</v>
      </c>
      <c r="C249" s="27" t="s">
        <v>908</v>
      </c>
      <c r="D249" s="30" t="s">
        <v>909</v>
      </c>
      <c r="E249" s="23">
        <v>40000</v>
      </c>
      <c r="F249" s="23">
        <v>40000</v>
      </c>
      <c r="G249" s="20" t="s">
        <v>910</v>
      </c>
      <c r="H249" s="20" t="s">
        <v>715</v>
      </c>
      <c r="I249" s="30" t="s">
        <v>331</v>
      </c>
      <c r="J249" s="20" t="s">
        <v>21</v>
      </c>
      <c r="K249" s="20" t="s">
        <v>305</v>
      </c>
      <c r="L249" s="34">
        <f t="shared" si="15"/>
        <v>90</v>
      </c>
      <c r="M249" s="39">
        <v>0.035</v>
      </c>
      <c r="N249" s="36">
        <f t="shared" si="16"/>
        <v>350</v>
      </c>
      <c r="O249" s="36">
        <f t="shared" si="17"/>
        <v>350</v>
      </c>
    </row>
    <row r="250" s="1" customFormat="1" ht="14.25" spans="1:15">
      <c r="A250" s="19">
        <v>248</v>
      </c>
      <c r="B250" s="20" t="s">
        <v>38</v>
      </c>
      <c r="C250" s="27" t="s">
        <v>911</v>
      </c>
      <c r="D250" s="29" t="s">
        <v>912</v>
      </c>
      <c r="E250" s="23">
        <v>24000</v>
      </c>
      <c r="F250" s="23">
        <v>24000</v>
      </c>
      <c r="G250" s="20" t="s">
        <v>879</v>
      </c>
      <c r="H250" s="20" t="s">
        <v>880</v>
      </c>
      <c r="I250" s="30" t="s">
        <v>317</v>
      </c>
      <c r="J250" s="20" t="s">
        <v>21</v>
      </c>
      <c r="K250" s="20" t="s">
        <v>305</v>
      </c>
      <c r="L250" s="34">
        <f t="shared" si="15"/>
        <v>90</v>
      </c>
      <c r="M250" s="39">
        <v>0.035</v>
      </c>
      <c r="N250" s="36">
        <f t="shared" si="16"/>
        <v>210</v>
      </c>
      <c r="O250" s="36">
        <f t="shared" si="17"/>
        <v>210</v>
      </c>
    </row>
    <row r="251" s="1" customFormat="1" ht="14.25" spans="1:15">
      <c r="A251" s="19">
        <v>249</v>
      </c>
      <c r="B251" s="20" t="s">
        <v>38</v>
      </c>
      <c r="C251" s="27" t="s">
        <v>913</v>
      </c>
      <c r="D251" s="30" t="s">
        <v>914</v>
      </c>
      <c r="E251" s="23">
        <v>25600</v>
      </c>
      <c r="F251" s="23">
        <v>25600</v>
      </c>
      <c r="G251" s="20" t="s">
        <v>629</v>
      </c>
      <c r="H251" s="20" t="s">
        <v>567</v>
      </c>
      <c r="I251" s="30" t="s">
        <v>317</v>
      </c>
      <c r="J251" s="20" t="s">
        <v>21</v>
      </c>
      <c r="K251" s="20" t="s">
        <v>305</v>
      </c>
      <c r="L251" s="34">
        <f t="shared" si="15"/>
        <v>90</v>
      </c>
      <c r="M251" s="39">
        <v>0.035</v>
      </c>
      <c r="N251" s="36">
        <f t="shared" si="16"/>
        <v>224</v>
      </c>
      <c r="O251" s="36">
        <f t="shared" si="17"/>
        <v>224</v>
      </c>
    </row>
    <row r="252" s="1" customFormat="1" ht="14.25" spans="1:15">
      <c r="A252" s="19">
        <v>250</v>
      </c>
      <c r="B252" s="20" t="s">
        <v>38</v>
      </c>
      <c r="C252" s="27" t="s">
        <v>915</v>
      </c>
      <c r="D252" s="30" t="s">
        <v>916</v>
      </c>
      <c r="E252" s="23">
        <v>31500</v>
      </c>
      <c r="F252" s="23">
        <v>31500</v>
      </c>
      <c r="G252" s="20" t="s">
        <v>629</v>
      </c>
      <c r="H252" s="20" t="s">
        <v>493</v>
      </c>
      <c r="I252" s="30" t="s">
        <v>317</v>
      </c>
      <c r="J252" s="20" t="s">
        <v>21</v>
      </c>
      <c r="K252" s="20" t="s">
        <v>305</v>
      </c>
      <c r="L252" s="34">
        <f t="shared" si="15"/>
        <v>90</v>
      </c>
      <c r="M252" s="39">
        <v>0.035</v>
      </c>
      <c r="N252" s="36">
        <f t="shared" si="16"/>
        <v>275.625</v>
      </c>
      <c r="O252" s="36">
        <f t="shared" si="17"/>
        <v>275.63</v>
      </c>
    </row>
    <row r="253" s="1" customFormat="1" ht="14.25" spans="1:15">
      <c r="A253" s="19">
        <v>251</v>
      </c>
      <c r="B253" s="20" t="s">
        <v>38</v>
      </c>
      <c r="C253" s="27" t="s">
        <v>917</v>
      </c>
      <c r="D253" s="30" t="s">
        <v>918</v>
      </c>
      <c r="E253" s="23">
        <v>32000</v>
      </c>
      <c r="F253" s="23">
        <v>32000</v>
      </c>
      <c r="G253" s="20" t="s">
        <v>620</v>
      </c>
      <c r="H253" s="20" t="s">
        <v>656</v>
      </c>
      <c r="I253" s="30" t="s">
        <v>919</v>
      </c>
      <c r="J253" s="20" t="s">
        <v>21</v>
      </c>
      <c r="K253" s="20" t="s">
        <v>305</v>
      </c>
      <c r="L253" s="34">
        <f t="shared" ref="L253:L316" si="18">K253-J253</f>
        <v>90</v>
      </c>
      <c r="M253" s="39">
        <v>0.035</v>
      </c>
      <c r="N253" s="36">
        <f t="shared" si="16"/>
        <v>280</v>
      </c>
      <c r="O253" s="36">
        <f t="shared" si="17"/>
        <v>280</v>
      </c>
    </row>
    <row r="254" s="1" customFormat="1" ht="14.25" spans="1:15">
      <c r="A254" s="19">
        <v>252</v>
      </c>
      <c r="B254" s="20" t="s">
        <v>38</v>
      </c>
      <c r="C254" s="27" t="s">
        <v>920</v>
      </c>
      <c r="D254" s="30" t="s">
        <v>921</v>
      </c>
      <c r="E254" s="23">
        <v>19200</v>
      </c>
      <c r="F254" s="23">
        <v>19200</v>
      </c>
      <c r="G254" s="20" t="s">
        <v>571</v>
      </c>
      <c r="H254" s="20" t="s">
        <v>572</v>
      </c>
      <c r="I254" s="30" t="s">
        <v>317</v>
      </c>
      <c r="J254" s="20" t="s">
        <v>21</v>
      </c>
      <c r="K254" s="20" t="s">
        <v>305</v>
      </c>
      <c r="L254" s="34">
        <f t="shared" si="18"/>
        <v>90</v>
      </c>
      <c r="M254" s="39">
        <v>0.035</v>
      </c>
      <c r="N254" s="36">
        <f t="shared" si="16"/>
        <v>168</v>
      </c>
      <c r="O254" s="36">
        <f t="shared" si="17"/>
        <v>168</v>
      </c>
    </row>
    <row r="255" s="1" customFormat="1" ht="14.25" spans="1:15">
      <c r="A255" s="19">
        <v>253</v>
      </c>
      <c r="B255" s="20" t="s">
        <v>38</v>
      </c>
      <c r="C255" s="27" t="s">
        <v>922</v>
      </c>
      <c r="D255" s="30" t="s">
        <v>923</v>
      </c>
      <c r="E255" s="23">
        <v>32000</v>
      </c>
      <c r="F255" s="23">
        <v>32000</v>
      </c>
      <c r="G255" s="20" t="s">
        <v>879</v>
      </c>
      <c r="H255" s="20" t="s">
        <v>880</v>
      </c>
      <c r="I255" s="30" t="s">
        <v>317</v>
      </c>
      <c r="J255" s="20" t="s">
        <v>21</v>
      </c>
      <c r="K255" s="20" t="s">
        <v>305</v>
      </c>
      <c r="L255" s="34">
        <f t="shared" si="18"/>
        <v>90</v>
      </c>
      <c r="M255" s="39">
        <v>0.035</v>
      </c>
      <c r="N255" s="36">
        <f t="shared" si="16"/>
        <v>280</v>
      </c>
      <c r="O255" s="36">
        <f t="shared" si="17"/>
        <v>280</v>
      </c>
    </row>
    <row r="256" s="1" customFormat="1" ht="14.25" spans="1:15">
      <c r="A256" s="19">
        <v>254</v>
      </c>
      <c r="B256" s="20" t="s">
        <v>38</v>
      </c>
      <c r="C256" s="27" t="s">
        <v>924</v>
      </c>
      <c r="D256" s="30" t="s">
        <v>925</v>
      </c>
      <c r="E256" s="23">
        <v>37000</v>
      </c>
      <c r="F256" s="23">
        <v>37000</v>
      </c>
      <c r="G256" s="20" t="s">
        <v>756</v>
      </c>
      <c r="H256" s="20" t="s">
        <v>731</v>
      </c>
      <c r="I256" s="30" t="s">
        <v>317</v>
      </c>
      <c r="J256" s="20" t="s">
        <v>21</v>
      </c>
      <c r="K256" s="20" t="s">
        <v>305</v>
      </c>
      <c r="L256" s="34">
        <f t="shared" si="18"/>
        <v>90</v>
      </c>
      <c r="M256" s="39">
        <v>0.035</v>
      </c>
      <c r="N256" s="36">
        <f t="shared" ref="N256:N319" si="19">E256*M256*L256/360</f>
        <v>323.75</v>
      </c>
      <c r="O256" s="36">
        <f t="shared" ref="O256:O319" si="20">ROUND(N256,2)</f>
        <v>323.75</v>
      </c>
    </row>
    <row r="257" s="1" customFormat="1" ht="14.25" spans="1:15">
      <c r="A257" s="19">
        <v>255</v>
      </c>
      <c r="B257" s="20" t="s">
        <v>38</v>
      </c>
      <c r="C257" s="27" t="s">
        <v>926</v>
      </c>
      <c r="D257" s="30" t="s">
        <v>927</v>
      </c>
      <c r="E257" s="23">
        <v>30000</v>
      </c>
      <c r="F257" s="23">
        <v>30000</v>
      </c>
      <c r="G257" s="20" t="s">
        <v>704</v>
      </c>
      <c r="H257" s="20" t="s">
        <v>777</v>
      </c>
      <c r="I257" s="30" t="s">
        <v>610</v>
      </c>
      <c r="J257" s="20" t="s">
        <v>21</v>
      </c>
      <c r="K257" s="20" t="s">
        <v>305</v>
      </c>
      <c r="L257" s="34">
        <f t="shared" si="18"/>
        <v>90</v>
      </c>
      <c r="M257" s="39">
        <v>0.035</v>
      </c>
      <c r="N257" s="36">
        <f t="shared" si="19"/>
        <v>262.5</v>
      </c>
      <c r="O257" s="36">
        <f t="shared" si="20"/>
        <v>262.5</v>
      </c>
    </row>
    <row r="258" s="1" customFormat="1" ht="14.25" spans="1:15">
      <c r="A258" s="19">
        <v>256</v>
      </c>
      <c r="B258" s="20" t="s">
        <v>38</v>
      </c>
      <c r="C258" s="27" t="s">
        <v>928</v>
      </c>
      <c r="D258" s="30" t="s">
        <v>929</v>
      </c>
      <c r="E258" s="23">
        <v>30000</v>
      </c>
      <c r="F258" s="23">
        <v>30000</v>
      </c>
      <c r="G258" s="20" t="s">
        <v>607</v>
      </c>
      <c r="H258" s="20" t="s">
        <v>604</v>
      </c>
      <c r="I258" s="30" t="s">
        <v>54</v>
      </c>
      <c r="J258" s="20" t="s">
        <v>21</v>
      </c>
      <c r="K258" s="20" t="s">
        <v>305</v>
      </c>
      <c r="L258" s="34">
        <f t="shared" si="18"/>
        <v>90</v>
      </c>
      <c r="M258" s="39">
        <v>0.035</v>
      </c>
      <c r="N258" s="36">
        <f t="shared" si="19"/>
        <v>262.5</v>
      </c>
      <c r="O258" s="36">
        <f t="shared" si="20"/>
        <v>262.5</v>
      </c>
    </row>
    <row r="259" s="1" customFormat="1" ht="14.25" spans="1:15">
      <c r="A259" s="19">
        <v>257</v>
      </c>
      <c r="B259" s="20" t="s">
        <v>38</v>
      </c>
      <c r="C259" s="27" t="s">
        <v>930</v>
      </c>
      <c r="D259" s="30" t="s">
        <v>931</v>
      </c>
      <c r="E259" s="23">
        <v>32000</v>
      </c>
      <c r="F259" s="23">
        <v>32000</v>
      </c>
      <c r="G259" s="20" t="s">
        <v>932</v>
      </c>
      <c r="H259" s="20" t="s">
        <v>933</v>
      </c>
      <c r="I259" s="30" t="s">
        <v>331</v>
      </c>
      <c r="J259" s="20" t="s">
        <v>21</v>
      </c>
      <c r="K259" s="20" t="s">
        <v>305</v>
      </c>
      <c r="L259" s="34">
        <f t="shared" si="18"/>
        <v>90</v>
      </c>
      <c r="M259" s="39">
        <v>0.035</v>
      </c>
      <c r="N259" s="36">
        <f t="shared" si="19"/>
        <v>280</v>
      </c>
      <c r="O259" s="36">
        <f t="shared" si="20"/>
        <v>280</v>
      </c>
    </row>
    <row r="260" s="1" customFormat="1" ht="14.25" spans="1:15">
      <c r="A260" s="19">
        <v>258</v>
      </c>
      <c r="B260" s="20" t="s">
        <v>38</v>
      </c>
      <c r="C260" s="27" t="s">
        <v>934</v>
      </c>
      <c r="D260" s="30" t="s">
        <v>935</v>
      </c>
      <c r="E260" s="23">
        <v>32000</v>
      </c>
      <c r="F260" s="23">
        <v>32000</v>
      </c>
      <c r="G260" s="20" t="s">
        <v>586</v>
      </c>
      <c r="H260" s="20" t="s">
        <v>855</v>
      </c>
      <c r="I260" s="30" t="s">
        <v>610</v>
      </c>
      <c r="J260" s="20" t="s">
        <v>21</v>
      </c>
      <c r="K260" s="20" t="s">
        <v>305</v>
      </c>
      <c r="L260" s="34">
        <f t="shared" si="18"/>
        <v>90</v>
      </c>
      <c r="M260" s="39">
        <v>0.035</v>
      </c>
      <c r="N260" s="36">
        <f t="shared" si="19"/>
        <v>280</v>
      </c>
      <c r="O260" s="36">
        <f t="shared" si="20"/>
        <v>280</v>
      </c>
    </row>
    <row r="261" s="1" customFormat="1" ht="14.25" spans="1:15">
      <c r="A261" s="19">
        <v>259</v>
      </c>
      <c r="B261" s="20" t="s">
        <v>38</v>
      </c>
      <c r="C261" s="27" t="s">
        <v>936</v>
      </c>
      <c r="D261" s="30" t="s">
        <v>292</v>
      </c>
      <c r="E261" s="23">
        <v>20000</v>
      </c>
      <c r="F261" s="23">
        <v>15000</v>
      </c>
      <c r="G261" s="20" t="s">
        <v>576</v>
      </c>
      <c r="H261" s="20" t="s">
        <v>937</v>
      </c>
      <c r="I261" s="30" t="s">
        <v>317</v>
      </c>
      <c r="J261" s="20" t="s">
        <v>21</v>
      </c>
      <c r="K261" s="20" t="s">
        <v>305</v>
      </c>
      <c r="L261" s="34">
        <f t="shared" si="18"/>
        <v>90</v>
      </c>
      <c r="M261" s="39">
        <v>0.035</v>
      </c>
      <c r="N261" s="36">
        <f>E261*M261*L261/360-5000*0.035*82/360</f>
        <v>135.138888888889</v>
      </c>
      <c r="O261" s="36">
        <f t="shared" si="20"/>
        <v>135.14</v>
      </c>
    </row>
    <row r="262" s="1" customFormat="1" ht="14.25" spans="1:15">
      <c r="A262" s="19">
        <v>260</v>
      </c>
      <c r="B262" s="20" t="s">
        <v>38</v>
      </c>
      <c r="C262" s="27" t="s">
        <v>938</v>
      </c>
      <c r="D262" s="30" t="s">
        <v>939</v>
      </c>
      <c r="E262" s="23">
        <v>25000</v>
      </c>
      <c r="F262" s="23">
        <v>25000</v>
      </c>
      <c r="G262" s="20" t="s">
        <v>809</v>
      </c>
      <c r="H262" s="20" t="s">
        <v>363</v>
      </c>
      <c r="I262" s="30" t="s">
        <v>317</v>
      </c>
      <c r="J262" s="20" t="s">
        <v>21</v>
      </c>
      <c r="K262" s="20" t="s">
        <v>305</v>
      </c>
      <c r="L262" s="34">
        <f t="shared" si="18"/>
        <v>90</v>
      </c>
      <c r="M262" s="39">
        <v>0.035</v>
      </c>
      <c r="N262" s="36">
        <f t="shared" si="19"/>
        <v>218.75</v>
      </c>
      <c r="O262" s="36">
        <f t="shared" si="20"/>
        <v>218.75</v>
      </c>
    </row>
    <row r="263" s="1" customFormat="1" ht="14.25" spans="1:15">
      <c r="A263" s="19">
        <v>261</v>
      </c>
      <c r="B263" s="20" t="s">
        <v>38</v>
      </c>
      <c r="C263" s="27" t="s">
        <v>940</v>
      </c>
      <c r="D263" s="30" t="s">
        <v>941</v>
      </c>
      <c r="E263" s="23">
        <v>40000</v>
      </c>
      <c r="F263" s="23">
        <v>40000</v>
      </c>
      <c r="G263" s="20" t="s">
        <v>647</v>
      </c>
      <c r="H263" s="20" t="s">
        <v>942</v>
      </c>
      <c r="I263" s="30" t="s">
        <v>331</v>
      </c>
      <c r="J263" s="20" t="s">
        <v>21</v>
      </c>
      <c r="K263" s="20" t="s">
        <v>305</v>
      </c>
      <c r="L263" s="34">
        <f t="shared" si="18"/>
        <v>90</v>
      </c>
      <c r="M263" s="39">
        <v>0.035</v>
      </c>
      <c r="N263" s="36">
        <f t="shared" si="19"/>
        <v>350</v>
      </c>
      <c r="O263" s="36">
        <f t="shared" si="20"/>
        <v>350</v>
      </c>
    </row>
    <row r="264" s="1" customFormat="1" ht="14.25" spans="1:15">
      <c r="A264" s="19">
        <v>262</v>
      </c>
      <c r="B264" s="20" t="s">
        <v>38</v>
      </c>
      <c r="C264" s="27" t="s">
        <v>943</v>
      </c>
      <c r="D264" s="30" t="s">
        <v>944</v>
      </c>
      <c r="E264" s="23">
        <v>30000</v>
      </c>
      <c r="F264" s="23">
        <v>30000</v>
      </c>
      <c r="G264" s="20" t="s">
        <v>932</v>
      </c>
      <c r="H264" s="20" t="s">
        <v>945</v>
      </c>
      <c r="I264" s="30" t="s">
        <v>946</v>
      </c>
      <c r="J264" s="20" t="s">
        <v>21</v>
      </c>
      <c r="K264" s="20" t="s">
        <v>305</v>
      </c>
      <c r="L264" s="34">
        <f t="shared" si="18"/>
        <v>90</v>
      </c>
      <c r="M264" s="39">
        <v>0.035</v>
      </c>
      <c r="N264" s="36">
        <f t="shared" si="19"/>
        <v>262.5</v>
      </c>
      <c r="O264" s="36">
        <f t="shared" si="20"/>
        <v>262.5</v>
      </c>
    </row>
    <row r="265" s="1" customFormat="1" ht="14.25" spans="1:15">
      <c r="A265" s="19">
        <v>263</v>
      </c>
      <c r="B265" s="20" t="s">
        <v>38</v>
      </c>
      <c r="C265" s="27" t="s">
        <v>947</v>
      </c>
      <c r="D265" s="30" t="s">
        <v>948</v>
      </c>
      <c r="E265" s="23">
        <v>40000</v>
      </c>
      <c r="F265" s="23">
        <v>40000</v>
      </c>
      <c r="G265" s="20" t="s">
        <v>709</v>
      </c>
      <c r="H265" s="20" t="s">
        <v>506</v>
      </c>
      <c r="I265" s="30" t="s">
        <v>949</v>
      </c>
      <c r="J265" s="20" t="s">
        <v>21</v>
      </c>
      <c r="K265" s="20" t="s">
        <v>305</v>
      </c>
      <c r="L265" s="34">
        <f t="shared" si="18"/>
        <v>90</v>
      </c>
      <c r="M265" s="39">
        <v>0.035</v>
      </c>
      <c r="N265" s="36">
        <f t="shared" si="19"/>
        <v>350</v>
      </c>
      <c r="O265" s="36">
        <f t="shared" si="20"/>
        <v>350</v>
      </c>
    </row>
    <row r="266" s="1" customFormat="1" ht="14.25" spans="1:15">
      <c r="A266" s="19">
        <v>264</v>
      </c>
      <c r="B266" s="20" t="s">
        <v>38</v>
      </c>
      <c r="C266" s="27" t="s">
        <v>950</v>
      </c>
      <c r="D266" s="30" t="s">
        <v>951</v>
      </c>
      <c r="E266" s="23">
        <v>30000</v>
      </c>
      <c r="F266" s="23">
        <v>30000</v>
      </c>
      <c r="G266" s="20" t="s">
        <v>879</v>
      </c>
      <c r="H266" s="20" t="s">
        <v>894</v>
      </c>
      <c r="I266" s="30" t="s">
        <v>895</v>
      </c>
      <c r="J266" s="20" t="s">
        <v>21</v>
      </c>
      <c r="K266" s="20" t="s">
        <v>305</v>
      </c>
      <c r="L266" s="34">
        <f t="shared" si="18"/>
        <v>90</v>
      </c>
      <c r="M266" s="39">
        <v>0.035</v>
      </c>
      <c r="N266" s="36">
        <f t="shared" si="19"/>
        <v>262.5</v>
      </c>
      <c r="O266" s="36">
        <f t="shared" si="20"/>
        <v>262.5</v>
      </c>
    </row>
    <row r="267" s="1" customFormat="1" ht="14.25" spans="1:15">
      <c r="A267" s="19">
        <v>265</v>
      </c>
      <c r="B267" s="20" t="s">
        <v>38</v>
      </c>
      <c r="C267" s="27" t="s">
        <v>952</v>
      </c>
      <c r="D267" s="30" t="s">
        <v>953</v>
      </c>
      <c r="E267" s="23">
        <v>32000</v>
      </c>
      <c r="F267" s="23">
        <v>32000</v>
      </c>
      <c r="G267" s="20" t="s">
        <v>954</v>
      </c>
      <c r="H267" s="20" t="s">
        <v>330</v>
      </c>
      <c r="I267" s="30" t="s">
        <v>317</v>
      </c>
      <c r="J267" s="20" t="s">
        <v>21</v>
      </c>
      <c r="K267" s="20" t="s">
        <v>305</v>
      </c>
      <c r="L267" s="34">
        <f t="shared" si="18"/>
        <v>90</v>
      </c>
      <c r="M267" s="39">
        <v>0.035</v>
      </c>
      <c r="N267" s="36">
        <f t="shared" si="19"/>
        <v>280</v>
      </c>
      <c r="O267" s="36">
        <f t="shared" si="20"/>
        <v>280</v>
      </c>
    </row>
    <row r="268" s="1" customFormat="1" ht="14.25" spans="1:15">
      <c r="A268" s="19">
        <v>266</v>
      </c>
      <c r="B268" s="20" t="s">
        <v>38</v>
      </c>
      <c r="C268" s="27" t="s">
        <v>955</v>
      </c>
      <c r="D268" s="30" t="s">
        <v>956</v>
      </c>
      <c r="E268" s="23">
        <v>40000</v>
      </c>
      <c r="F268" s="23">
        <v>40000</v>
      </c>
      <c r="G268" s="20" t="s">
        <v>581</v>
      </c>
      <c r="H268" s="20" t="s">
        <v>529</v>
      </c>
      <c r="I268" s="30" t="s">
        <v>54</v>
      </c>
      <c r="J268" s="20" t="s">
        <v>21</v>
      </c>
      <c r="K268" s="20" t="s">
        <v>305</v>
      </c>
      <c r="L268" s="34">
        <f t="shared" si="18"/>
        <v>90</v>
      </c>
      <c r="M268" s="39">
        <v>0.035</v>
      </c>
      <c r="N268" s="36">
        <f t="shared" si="19"/>
        <v>350</v>
      </c>
      <c r="O268" s="36">
        <f t="shared" si="20"/>
        <v>350</v>
      </c>
    </row>
    <row r="269" s="1" customFormat="1" ht="14.25" spans="1:15">
      <c r="A269" s="19">
        <v>267</v>
      </c>
      <c r="B269" s="20" t="s">
        <v>38</v>
      </c>
      <c r="C269" s="27" t="s">
        <v>957</v>
      </c>
      <c r="D269" s="30" t="s">
        <v>958</v>
      </c>
      <c r="E269" s="23">
        <v>26000</v>
      </c>
      <c r="F269" s="23">
        <v>26000</v>
      </c>
      <c r="G269" s="20" t="s">
        <v>620</v>
      </c>
      <c r="H269" s="20" t="s">
        <v>621</v>
      </c>
      <c r="I269" s="30" t="s">
        <v>610</v>
      </c>
      <c r="J269" s="20" t="s">
        <v>21</v>
      </c>
      <c r="K269" s="20" t="s">
        <v>305</v>
      </c>
      <c r="L269" s="34">
        <f t="shared" si="18"/>
        <v>90</v>
      </c>
      <c r="M269" s="39">
        <v>0.035</v>
      </c>
      <c r="N269" s="36">
        <f t="shared" si="19"/>
        <v>227.5</v>
      </c>
      <c r="O269" s="36">
        <f t="shared" si="20"/>
        <v>227.5</v>
      </c>
    </row>
    <row r="270" s="1" customFormat="1" ht="14.25" spans="1:15">
      <c r="A270" s="19">
        <v>268</v>
      </c>
      <c r="B270" s="20" t="s">
        <v>38</v>
      </c>
      <c r="C270" s="27" t="s">
        <v>959</v>
      </c>
      <c r="D270" s="30" t="s">
        <v>960</v>
      </c>
      <c r="E270" s="23">
        <v>28000</v>
      </c>
      <c r="F270" s="23">
        <v>28000</v>
      </c>
      <c r="G270" s="20" t="s">
        <v>961</v>
      </c>
      <c r="H270" s="20" t="s">
        <v>962</v>
      </c>
      <c r="I270" s="30" t="s">
        <v>610</v>
      </c>
      <c r="J270" s="20" t="s">
        <v>21</v>
      </c>
      <c r="K270" s="20" t="s">
        <v>305</v>
      </c>
      <c r="L270" s="34">
        <f t="shared" si="18"/>
        <v>90</v>
      </c>
      <c r="M270" s="39">
        <v>0.035</v>
      </c>
      <c r="N270" s="36">
        <f t="shared" si="19"/>
        <v>245</v>
      </c>
      <c r="O270" s="36">
        <f t="shared" si="20"/>
        <v>245</v>
      </c>
    </row>
    <row r="271" s="1" customFormat="1" ht="14.25" spans="1:15">
      <c r="A271" s="19">
        <v>269</v>
      </c>
      <c r="B271" s="20" t="s">
        <v>38</v>
      </c>
      <c r="C271" s="27" t="s">
        <v>963</v>
      </c>
      <c r="D271" s="30" t="s">
        <v>964</v>
      </c>
      <c r="E271" s="23">
        <v>15000</v>
      </c>
      <c r="F271" s="23">
        <v>15000</v>
      </c>
      <c r="G271" s="20" t="s">
        <v>874</v>
      </c>
      <c r="H271" s="20" t="s">
        <v>965</v>
      </c>
      <c r="I271" s="30" t="s">
        <v>610</v>
      </c>
      <c r="J271" s="20" t="s">
        <v>21</v>
      </c>
      <c r="K271" s="20" t="s">
        <v>305</v>
      </c>
      <c r="L271" s="34">
        <f t="shared" si="18"/>
        <v>90</v>
      </c>
      <c r="M271" s="39">
        <v>0.035</v>
      </c>
      <c r="N271" s="36">
        <f t="shared" si="19"/>
        <v>131.25</v>
      </c>
      <c r="O271" s="36">
        <f t="shared" si="20"/>
        <v>131.25</v>
      </c>
    </row>
    <row r="272" s="1" customFormat="1" ht="14.25" spans="1:15">
      <c r="A272" s="19">
        <v>270</v>
      </c>
      <c r="B272" s="20" t="s">
        <v>38</v>
      </c>
      <c r="C272" s="27" t="s">
        <v>966</v>
      </c>
      <c r="D272" s="29" t="s">
        <v>967</v>
      </c>
      <c r="E272" s="23">
        <v>30000</v>
      </c>
      <c r="F272" s="23">
        <v>30000</v>
      </c>
      <c r="G272" s="20" t="s">
        <v>883</v>
      </c>
      <c r="H272" s="20" t="s">
        <v>705</v>
      </c>
      <c r="I272" s="30" t="s">
        <v>610</v>
      </c>
      <c r="J272" s="20" t="s">
        <v>21</v>
      </c>
      <c r="K272" s="20" t="s">
        <v>305</v>
      </c>
      <c r="L272" s="34">
        <f t="shared" si="18"/>
        <v>90</v>
      </c>
      <c r="M272" s="39">
        <v>0.035</v>
      </c>
      <c r="N272" s="36">
        <f t="shared" si="19"/>
        <v>262.5</v>
      </c>
      <c r="O272" s="36">
        <f t="shared" si="20"/>
        <v>262.5</v>
      </c>
    </row>
    <row r="273" s="1" customFormat="1" ht="14.25" spans="1:15">
      <c r="A273" s="19">
        <v>271</v>
      </c>
      <c r="B273" s="20" t="s">
        <v>38</v>
      </c>
      <c r="C273" s="27" t="s">
        <v>968</v>
      </c>
      <c r="D273" s="30" t="s">
        <v>969</v>
      </c>
      <c r="E273" s="23">
        <v>25600</v>
      </c>
      <c r="F273" s="23">
        <v>25600</v>
      </c>
      <c r="G273" s="20" t="s">
        <v>581</v>
      </c>
      <c r="H273" s="20" t="s">
        <v>335</v>
      </c>
      <c r="I273" s="30" t="s">
        <v>970</v>
      </c>
      <c r="J273" s="20" t="s">
        <v>21</v>
      </c>
      <c r="K273" s="20" t="s">
        <v>305</v>
      </c>
      <c r="L273" s="34">
        <f t="shared" si="18"/>
        <v>90</v>
      </c>
      <c r="M273" s="39">
        <v>0.035</v>
      </c>
      <c r="N273" s="36">
        <f t="shared" si="19"/>
        <v>224</v>
      </c>
      <c r="O273" s="36">
        <f t="shared" si="20"/>
        <v>224</v>
      </c>
    </row>
    <row r="274" s="1" customFormat="1" ht="14.25" spans="1:15">
      <c r="A274" s="19">
        <v>272</v>
      </c>
      <c r="B274" s="20" t="s">
        <v>38</v>
      </c>
      <c r="C274" s="27" t="s">
        <v>971</v>
      </c>
      <c r="D274" s="30" t="s">
        <v>972</v>
      </c>
      <c r="E274" s="23">
        <v>19000</v>
      </c>
      <c r="F274" s="23">
        <v>19000</v>
      </c>
      <c r="G274" s="20" t="s">
        <v>771</v>
      </c>
      <c r="H274" s="20" t="s">
        <v>862</v>
      </c>
      <c r="I274" s="30" t="s">
        <v>973</v>
      </c>
      <c r="J274" s="20" t="s">
        <v>21</v>
      </c>
      <c r="K274" s="20" t="s">
        <v>305</v>
      </c>
      <c r="L274" s="34">
        <f t="shared" si="18"/>
        <v>90</v>
      </c>
      <c r="M274" s="39">
        <v>0.035</v>
      </c>
      <c r="N274" s="36">
        <f t="shared" si="19"/>
        <v>166.25</v>
      </c>
      <c r="O274" s="36">
        <f t="shared" si="20"/>
        <v>166.25</v>
      </c>
    </row>
    <row r="275" s="1" customFormat="1" ht="14.25" spans="1:15">
      <c r="A275" s="19">
        <v>273</v>
      </c>
      <c r="B275" s="20" t="s">
        <v>38</v>
      </c>
      <c r="C275" s="27" t="s">
        <v>974</v>
      </c>
      <c r="D275" s="30" t="s">
        <v>975</v>
      </c>
      <c r="E275" s="23">
        <v>24000</v>
      </c>
      <c r="F275" s="23">
        <v>24000</v>
      </c>
      <c r="G275" s="20" t="s">
        <v>961</v>
      </c>
      <c r="H275" s="20" t="s">
        <v>701</v>
      </c>
      <c r="I275" s="30" t="s">
        <v>331</v>
      </c>
      <c r="J275" s="20" t="s">
        <v>21</v>
      </c>
      <c r="K275" s="20" t="s">
        <v>305</v>
      </c>
      <c r="L275" s="34">
        <f t="shared" si="18"/>
        <v>90</v>
      </c>
      <c r="M275" s="39">
        <v>0.035</v>
      </c>
      <c r="N275" s="36">
        <f t="shared" si="19"/>
        <v>210</v>
      </c>
      <c r="O275" s="36">
        <f t="shared" si="20"/>
        <v>210</v>
      </c>
    </row>
    <row r="276" s="1" customFormat="1" ht="14.25" spans="1:15">
      <c r="A276" s="19">
        <v>274</v>
      </c>
      <c r="B276" s="20" t="s">
        <v>38</v>
      </c>
      <c r="C276" s="27" t="s">
        <v>976</v>
      </c>
      <c r="D276" s="29" t="s">
        <v>977</v>
      </c>
      <c r="E276" s="23">
        <v>50000</v>
      </c>
      <c r="F276" s="23">
        <v>50000</v>
      </c>
      <c r="G276" s="20" t="s">
        <v>647</v>
      </c>
      <c r="H276" s="20" t="s">
        <v>880</v>
      </c>
      <c r="I276" s="30" t="s">
        <v>31</v>
      </c>
      <c r="J276" s="20" t="s">
        <v>21</v>
      </c>
      <c r="K276" s="20" t="s">
        <v>305</v>
      </c>
      <c r="L276" s="34">
        <f t="shared" si="18"/>
        <v>90</v>
      </c>
      <c r="M276" s="39">
        <v>0.035</v>
      </c>
      <c r="N276" s="36">
        <f t="shared" si="19"/>
        <v>437.5</v>
      </c>
      <c r="O276" s="36">
        <f t="shared" si="20"/>
        <v>437.5</v>
      </c>
    </row>
    <row r="277" s="1" customFormat="1" ht="14.25" spans="1:15">
      <c r="A277" s="19">
        <v>275</v>
      </c>
      <c r="B277" s="20" t="s">
        <v>38</v>
      </c>
      <c r="C277" s="27" t="s">
        <v>978</v>
      </c>
      <c r="D277" s="29" t="s">
        <v>979</v>
      </c>
      <c r="E277" s="23">
        <v>32000</v>
      </c>
      <c r="F277" s="23">
        <v>32000</v>
      </c>
      <c r="G277" s="20" t="s">
        <v>841</v>
      </c>
      <c r="H277" s="20" t="s">
        <v>842</v>
      </c>
      <c r="I277" s="30" t="s">
        <v>317</v>
      </c>
      <c r="J277" s="20" t="s">
        <v>21</v>
      </c>
      <c r="K277" s="20" t="s">
        <v>305</v>
      </c>
      <c r="L277" s="34">
        <f t="shared" si="18"/>
        <v>90</v>
      </c>
      <c r="M277" s="39">
        <v>0.035</v>
      </c>
      <c r="N277" s="36">
        <f t="shared" si="19"/>
        <v>280</v>
      </c>
      <c r="O277" s="36">
        <f t="shared" si="20"/>
        <v>280</v>
      </c>
    </row>
    <row r="278" s="1" customFormat="1" ht="14.25" spans="1:15">
      <c r="A278" s="19">
        <v>276</v>
      </c>
      <c r="B278" s="20" t="s">
        <v>38</v>
      </c>
      <c r="C278" s="27" t="s">
        <v>980</v>
      </c>
      <c r="D278" s="30" t="s">
        <v>981</v>
      </c>
      <c r="E278" s="23">
        <v>30000</v>
      </c>
      <c r="F278" s="23">
        <v>30000</v>
      </c>
      <c r="G278" s="20" t="s">
        <v>704</v>
      </c>
      <c r="H278" s="20" t="s">
        <v>777</v>
      </c>
      <c r="I278" s="30" t="s">
        <v>31</v>
      </c>
      <c r="J278" s="20" t="s">
        <v>21</v>
      </c>
      <c r="K278" s="20" t="s">
        <v>305</v>
      </c>
      <c r="L278" s="34">
        <f t="shared" si="18"/>
        <v>90</v>
      </c>
      <c r="M278" s="39">
        <v>0.035</v>
      </c>
      <c r="N278" s="36">
        <f t="shared" si="19"/>
        <v>262.5</v>
      </c>
      <c r="O278" s="36">
        <f t="shared" si="20"/>
        <v>262.5</v>
      </c>
    </row>
    <row r="279" s="1" customFormat="1" ht="14.25" spans="1:15">
      <c r="A279" s="19">
        <v>277</v>
      </c>
      <c r="B279" s="20" t="s">
        <v>160</v>
      </c>
      <c r="C279" s="27" t="s">
        <v>982</v>
      </c>
      <c r="D279" s="30" t="s">
        <v>983</v>
      </c>
      <c r="E279" s="23">
        <v>40000</v>
      </c>
      <c r="F279" s="23">
        <v>40000</v>
      </c>
      <c r="G279" s="20" t="s">
        <v>607</v>
      </c>
      <c r="H279" s="20" t="s">
        <v>604</v>
      </c>
      <c r="I279" s="30" t="s">
        <v>984</v>
      </c>
      <c r="J279" s="20" t="s">
        <v>21</v>
      </c>
      <c r="K279" s="20" t="s">
        <v>305</v>
      </c>
      <c r="L279" s="34">
        <f t="shared" si="18"/>
        <v>90</v>
      </c>
      <c r="M279" s="39">
        <v>0.035</v>
      </c>
      <c r="N279" s="36">
        <f t="shared" si="19"/>
        <v>350</v>
      </c>
      <c r="O279" s="36">
        <f t="shared" si="20"/>
        <v>350</v>
      </c>
    </row>
    <row r="280" s="1" customFormat="1" ht="14.25" spans="1:15">
      <c r="A280" s="19">
        <v>278</v>
      </c>
      <c r="B280" s="20" t="s">
        <v>160</v>
      </c>
      <c r="C280" s="27" t="s">
        <v>985</v>
      </c>
      <c r="D280" s="30" t="s">
        <v>986</v>
      </c>
      <c r="E280" s="23">
        <v>40000</v>
      </c>
      <c r="F280" s="23">
        <v>40000</v>
      </c>
      <c r="G280" s="20" t="s">
        <v>874</v>
      </c>
      <c r="H280" s="20" t="s">
        <v>965</v>
      </c>
      <c r="I280" s="30" t="s">
        <v>54</v>
      </c>
      <c r="J280" s="20" t="s">
        <v>21</v>
      </c>
      <c r="K280" s="20" t="s">
        <v>305</v>
      </c>
      <c r="L280" s="34">
        <f t="shared" si="18"/>
        <v>90</v>
      </c>
      <c r="M280" s="39">
        <v>0.035</v>
      </c>
      <c r="N280" s="36">
        <f t="shared" si="19"/>
        <v>350</v>
      </c>
      <c r="O280" s="36">
        <f t="shared" si="20"/>
        <v>350</v>
      </c>
    </row>
    <row r="281" s="1" customFormat="1" ht="14.25" spans="1:15">
      <c r="A281" s="19">
        <v>279</v>
      </c>
      <c r="B281" s="20" t="s">
        <v>160</v>
      </c>
      <c r="C281" s="27" t="s">
        <v>987</v>
      </c>
      <c r="D281" s="30" t="s">
        <v>988</v>
      </c>
      <c r="E281" s="23">
        <v>40000</v>
      </c>
      <c r="F281" s="23">
        <v>40000</v>
      </c>
      <c r="G281" s="20" t="s">
        <v>684</v>
      </c>
      <c r="H281" s="20" t="s">
        <v>989</v>
      </c>
      <c r="I281" s="30" t="s">
        <v>990</v>
      </c>
      <c r="J281" s="20" t="s">
        <v>21</v>
      </c>
      <c r="K281" s="20" t="s">
        <v>305</v>
      </c>
      <c r="L281" s="34">
        <f t="shared" si="18"/>
        <v>90</v>
      </c>
      <c r="M281" s="39">
        <v>0.035</v>
      </c>
      <c r="N281" s="36">
        <f t="shared" si="19"/>
        <v>350</v>
      </c>
      <c r="O281" s="36">
        <f t="shared" si="20"/>
        <v>350</v>
      </c>
    </row>
    <row r="282" s="1" customFormat="1" ht="14.25" spans="1:15">
      <c r="A282" s="19">
        <v>280</v>
      </c>
      <c r="B282" s="20" t="s">
        <v>160</v>
      </c>
      <c r="C282" s="27" t="s">
        <v>991</v>
      </c>
      <c r="D282" s="30" t="s">
        <v>992</v>
      </c>
      <c r="E282" s="23">
        <v>50000</v>
      </c>
      <c r="F282" s="23">
        <v>50000</v>
      </c>
      <c r="G282" s="20" t="s">
        <v>691</v>
      </c>
      <c r="H282" s="20" t="s">
        <v>757</v>
      </c>
      <c r="I282" s="30" t="s">
        <v>993</v>
      </c>
      <c r="J282" s="20" t="s">
        <v>21</v>
      </c>
      <c r="K282" s="20" t="s">
        <v>305</v>
      </c>
      <c r="L282" s="34">
        <f t="shared" si="18"/>
        <v>90</v>
      </c>
      <c r="M282" s="39">
        <v>0.035</v>
      </c>
      <c r="N282" s="36">
        <f t="shared" si="19"/>
        <v>437.5</v>
      </c>
      <c r="O282" s="36">
        <f t="shared" si="20"/>
        <v>437.5</v>
      </c>
    </row>
    <row r="283" s="1" customFormat="1" ht="14.25" spans="1:15">
      <c r="A283" s="19">
        <v>281</v>
      </c>
      <c r="B283" s="20" t="s">
        <v>160</v>
      </c>
      <c r="C283" s="27" t="s">
        <v>994</v>
      </c>
      <c r="D283" s="30" t="s">
        <v>995</v>
      </c>
      <c r="E283" s="23">
        <v>30000</v>
      </c>
      <c r="F283" s="23">
        <v>30000</v>
      </c>
      <c r="G283" s="20" t="s">
        <v>679</v>
      </c>
      <c r="H283" s="20" t="s">
        <v>347</v>
      </c>
      <c r="I283" s="30" t="s">
        <v>317</v>
      </c>
      <c r="J283" s="20" t="s">
        <v>21</v>
      </c>
      <c r="K283" s="20" t="s">
        <v>305</v>
      </c>
      <c r="L283" s="34">
        <f t="shared" si="18"/>
        <v>90</v>
      </c>
      <c r="M283" s="39">
        <v>0.035</v>
      </c>
      <c r="N283" s="36">
        <f t="shared" si="19"/>
        <v>262.5</v>
      </c>
      <c r="O283" s="36">
        <f t="shared" si="20"/>
        <v>262.5</v>
      </c>
    </row>
    <row r="284" s="1" customFormat="1" ht="14.25" spans="1:15">
      <c r="A284" s="19">
        <v>282</v>
      </c>
      <c r="B284" s="20" t="s">
        <v>160</v>
      </c>
      <c r="C284" s="27" t="s">
        <v>996</v>
      </c>
      <c r="D284" s="30" t="s">
        <v>997</v>
      </c>
      <c r="E284" s="23">
        <v>30000</v>
      </c>
      <c r="F284" s="23">
        <v>30000</v>
      </c>
      <c r="G284" s="20" t="s">
        <v>642</v>
      </c>
      <c r="H284" s="20" t="s">
        <v>998</v>
      </c>
      <c r="I284" s="30" t="s">
        <v>573</v>
      </c>
      <c r="J284" s="20" t="s">
        <v>21</v>
      </c>
      <c r="K284" s="20" t="s">
        <v>305</v>
      </c>
      <c r="L284" s="34">
        <f t="shared" si="18"/>
        <v>90</v>
      </c>
      <c r="M284" s="39">
        <v>0.035</v>
      </c>
      <c r="N284" s="36">
        <f t="shared" si="19"/>
        <v>262.5</v>
      </c>
      <c r="O284" s="36">
        <f t="shared" si="20"/>
        <v>262.5</v>
      </c>
    </row>
    <row r="285" s="1" customFormat="1" ht="14.25" spans="1:15">
      <c r="A285" s="19">
        <v>283</v>
      </c>
      <c r="B285" s="20" t="s">
        <v>160</v>
      </c>
      <c r="C285" s="27" t="s">
        <v>999</v>
      </c>
      <c r="D285" s="30" t="s">
        <v>1000</v>
      </c>
      <c r="E285" s="23">
        <v>30000</v>
      </c>
      <c r="F285" s="23">
        <v>30000</v>
      </c>
      <c r="G285" s="20" t="s">
        <v>679</v>
      </c>
      <c r="H285" s="20" t="s">
        <v>347</v>
      </c>
      <c r="I285" s="30" t="s">
        <v>1001</v>
      </c>
      <c r="J285" s="20" t="s">
        <v>21</v>
      </c>
      <c r="K285" s="20" t="s">
        <v>305</v>
      </c>
      <c r="L285" s="34">
        <f t="shared" si="18"/>
        <v>90</v>
      </c>
      <c r="M285" s="39">
        <v>0.035</v>
      </c>
      <c r="N285" s="36">
        <f t="shared" si="19"/>
        <v>262.5</v>
      </c>
      <c r="O285" s="36">
        <f t="shared" si="20"/>
        <v>262.5</v>
      </c>
    </row>
    <row r="286" s="1" customFormat="1" ht="14.25" spans="1:15">
      <c r="A286" s="19">
        <v>284</v>
      </c>
      <c r="B286" s="20" t="s">
        <v>160</v>
      </c>
      <c r="C286" s="27" t="s">
        <v>1002</v>
      </c>
      <c r="D286" s="30" t="s">
        <v>1003</v>
      </c>
      <c r="E286" s="23">
        <v>22400</v>
      </c>
      <c r="F286" s="23">
        <v>22400</v>
      </c>
      <c r="G286" s="20" t="s">
        <v>674</v>
      </c>
      <c r="H286" s="20" t="s">
        <v>962</v>
      </c>
      <c r="I286" s="30" t="s">
        <v>1004</v>
      </c>
      <c r="J286" s="20" t="s">
        <v>21</v>
      </c>
      <c r="K286" s="20" t="s">
        <v>305</v>
      </c>
      <c r="L286" s="34">
        <f t="shared" si="18"/>
        <v>90</v>
      </c>
      <c r="M286" s="39">
        <v>0.035</v>
      </c>
      <c r="N286" s="36">
        <f t="shared" si="19"/>
        <v>196</v>
      </c>
      <c r="O286" s="36">
        <f t="shared" si="20"/>
        <v>196</v>
      </c>
    </row>
    <row r="287" s="1" customFormat="1" ht="14.25" spans="1:15">
      <c r="A287" s="19">
        <v>285</v>
      </c>
      <c r="B287" s="20" t="s">
        <v>160</v>
      </c>
      <c r="C287" s="27" t="s">
        <v>1005</v>
      </c>
      <c r="D287" s="30" t="s">
        <v>1006</v>
      </c>
      <c r="E287" s="23">
        <v>40000</v>
      </c>
      <c r="F287" s="23">
        <v>40000</v>
      </c>
      <c r="G287" s="20" t="s">
        <v>674</v>
      </c>
      <c r="H287" s="20" t="s">
        <v>962</v>
      </c>
      <c r="I287" s="30" t="s">
        <v>1007</v>
      </c>
      <c r="J287" s="20" t="s">
        <v>21</v>
      </c>
      <c r="K287" s="20" t="s">
        <v>305</v>
      </c>
      <c r="L287" s="34">
        <f t="shared" si="18"/>
        <v>90</v>
      </c>
      <c r="M287" s="39">
        <v>0.035</v>
      </c>
      <c r="N287" s="36">
        <f t="shared" si="19"/>
        <v>350</v>
      </c>
      <c r="O287" s="36">
        <f t="shared" si="20"/>
        <v>350</v>
      </c>
    </row>
    <row r="288" s="1" customFormat="1" ht="14.25" spans="1:15">
      <c r="A288" s="19">
        <v>286</v>
      </c>
      <c r="B288" s="20" t="s">
        <v>160</v>
      </c>
      <c r="C288" s="27" t="s">
        <v>1008</v>
      </c>
      <c r="D288" s="30" t="s">
        <v>1009</v>
      </c>
      <c r="E288" s="23">
        <v>50000</v>
      </c>
      <c r="F288" s="23">
        <v>50000</v>
      </c>
      <c r="G288" s="20" t="s">
        <v>642</v>
      </c>
      <c r="H288" s="20" t="s">
        <v>998</v>
      </c>
      <c r="I288" s="30" t="s">
        <v>65</v>
      </c>
      <c r="J288" s="20" t="s">
        <v>21</v>
      </c>
      <c r="K288" s="20" t="s">
        <v>305</v>
      </c>
      <c r="L288" s="34">
        <f t="shared" si="18"/>
        <v>90</v>
      </c>
      <c r="M288" s="39">
        <v>0.035</v>
      </c>
      <c r="N288" s="36">
        <f t="shared" si="19"/>
        <v>437.5</v>
      </c>
      <c r="O288" s="36">
        <f t="shared" si="20"/>
        <v>437.5</v>
      </c>
    </row>
    <row r="289" s="1" customFormat="1" ht="14.25" spans="1:15">
      <c r="A289" s="19">
        <v>287</v>
      </c>
      <c r="B289" s="20" t="s">
        <v>160</v>
      </c>
      <c r="C289" s="27" t="s">
        <v>1010</v>
      </c>
      <c r="D289" s="30" t="s">
        <v>1011</v>
      </c>
      <c r="E289" s="23">
        <v>50000</v>
      </c>
      <c r="F289" s="23">
        <v>50000</v>
      </c>
      <c r="G289" s="20" t="s">
        <v>674</v>
      </c>
      <c r="H289" s="20" t="s">
        <v>962</v>
      </c>
      <c r="I289" s="30" t="s">
        <v>49</v>
      </c>
      <c r="J289" s="20" t="s">
        <v>21</v>
      </c>
      <c r="K289" s="20" t="s">
        <v>305</v>
      </c>
      <c r="L289" s="34">
        <f t="shared" si="18"/>
        <v>90</v>
      </c>
      <c r="M289" s="39">
        <v>0.035</v>
      </c>
      <c r="N289" s="36">
        <f t="shared" si="19"/>
        <v>437.5</v>
      </c>
      <c r="O289" s="36">
        <f t="shared" si="20"/>
        <v>437.5</v>
      </c>
    </row>
    <row r="290" s="1" customFormat="1" ht="14.25" spans="1:15">
      <c r="A290" s="19">
        <v>288</v>
      </c>
      <c r="B290" s="20" t="s">
        <v>160</v>
      </c>
      <c r="C290" s="27" t="s">
        <v>1012</v>
      </c>
      <c r="D290" s="30" t="s">
        <v>1013</v>
      </c>
      <c r="E290" s="23">
        <v>20000</v>
      </c>
      <c r="F290" s="23">
        <v>20000</v>
      </c>
      <c r="G290" s="20" t="s">
        <v>607</v>
      </c>
      <c r="H290" s="20" t="s">
        <v>604</v>
      </c>
      <c r="I290" s="30" t="s">
        <v>1001</v>
      </c>
      <c r="J290" s="20" t="s">
        <v>21</v>
      </c>
      <c r="K290" s="20" t="s">
        <v>305</v>
      </c>
      <c r="L290" s="34">
        <f t="shared" si="18"/>
        <v>90</v>
      </c>
      <c r="M290" s="39">
        <v>0.035</v>
      </c>
      <c r="N290" s="36">
        <f t="shared" si="19"/>
        <v>175</v>
      </c>
      <c r="O290" s="36">
        <f t="shared" si="20"/>
        <v>175</v>
      </c>
    </row>
    <row r="291" s="1" customFormat="1" ht="14.25" spans="1:15">
      <c r="A291" s="19">
        <v>289</v>
      </c>
      <c r="B291" s="20" t="s">
        <v>160</v>
      </c>
      <c r="C291" s="27" t="s">
        <v>1014</v>
      </c>
      <c r="D291" s="30" t="s">
        <v>1015</v>
      </c>
      <c r="E291" s="23">
        <v>50000</v>
      </c>
      <c r="F291" s="23">
        <v>50000</v>
      </c>
      <c r="G291" s="20" t="s">
        <v>642</v>
      </c>
      <c r="H291" s="20" t="s">
        <v>998</v>
      </c>
      <c r="I291" s="30" t="s">
        <v>49</v>
      </c>
      <c r="J291" s="20" t="s">
        <v>21</v>
      </c>
      <c r="K291" s="20" t="s">
        <v>305</v>
      </c>
      <c r="L291" s="34">
        <f t="shared" si="18"/>
        <v>90</v>
      </c>
      <c r="M291" s="39">
        <v>0.035</v>
      </c>
      <c r="N291" s="36">
        <f t="shared" si="19"/>
        <v>437.5</v>
      </c>
      <c r="O291" s="36">
        <f t="shared" si="20"/>
        <v>437.5</v>
      </c>
    </row>
    <row r="292" s="1" customFormat="1" ht="14.25" spans="1:15">
      <c r="A292" s="19">
        <v>290</v>
      </c>
      <c r="B292" s="20" t="s">
        <v>160</v>
      </c>
      <c r="C292" s="27" t="s">
        <v>1016</v>
      </c>
      <c r="D292" s="30" t="s">
        <v>1017</v>
      </c>
      <c r="E292" s="23">
        <v>50000</v>
      </c>
      <c r="F292" s="23">
        <v>50000</v>
      </c>
      <c r="G292" s="20" t="s">
        <v>647</v>
      </c>
      <c r="H292" s="20" t="s">
        <v>880</v>
      </c>
      <c r="I292" s="30" t="s">
        <v>1018</v>
      </c>
      <c r="J292" s="20" t="s">
        <v>21</v>
      </c>
      <c r="K292" s="20" t="s">
        <v>305</v>
      </c>
      <c r="L292" s="34">
        <f t="shared" si="18"/>
        <v>90</v>
      </c>
      <c r="M292" s="39">
        <v>0.035</v>
      </c>
      <c r="N292" s="36">
        <f t="shared" si="19"/>
        <v>437.5</v>
      </c>
      <c r="O292" s="36">
        <f t="shared" si="20"/>
        <v>437.5</v>
      </c>
    </row>
    <row r="293" s="1" customFormat="1" ht="14.25" spans="1:15">
      <c r="A293" s="19">
        <v>291</v>
      </c>
      <c r="B293" s="20" t="s">
        <v>160</v>
      </c>
      <c r="C293" s="27" t="s">
        <v>1019</v>
      </c>
      <c r="D293" s="30" t="s">
        <v>1020</v>
      </c>
      <c r="E293" s="23">
        <v>40000</v>
      </c>
      <c r="F293" s="23">
        <v>40000</v>
      </c>
      <c r="G293" s="20" t="s">
        <v>596</v>
      </c>
      <c r="H293" s="20" t="s">
        <v>426</v>
      </c>
      <c r="I293" s="30" t="s">
        <v>20</v>
      </c>
      <c r="J293" s="20" t="s">
        <v>21</v>
      </c>
      <c r="K293" s="20" t="s">
        <v>305</v>
      </c>
      <c r="L293" s="34">
        <f t="shared" si="18"/>
        <v>90</v>
      </c>
      <c r="M293" s="39">
        <v>0.035</v>
      </c>
      <c r="N293" s="36">
        <f t="shared" si="19"/>
        <v>350</v>
      </c>
      <c r="O293" s="36">
        <f t="shared" si="20"/>
        <v>350</v>
      </c>
    </row>
    <row r="294" s="1" customFormat="1" ht="14.25" spans="1:15">
      <c r="A294" s="19">
        <v>292</v>
      </c>
      <c r="B294" s="20" t="s">
        <v>160</v>
      </c>
      <c r="C294" s="27" t="s">
        <v>1021</v>
      </c>
      <c r="D294" s="30" t="s">
        <v>1022</v>
      </c>
      <c r="E294" s="23">
        <v>40000</v>
      </c>
      <c r="F294" s="23">
        <v>40000</v>
      </c>
      <c r="G294" s="20" t="s">
        <v>697</v>
      </c>
      <c r="H294" s="20" t="s">
        <v>792</v>
      </c>
      <c r="I294" s="30" t="s">
        <v>1001</v>
      </c>
      <c r="J294" s="20" t="s">
        <v>21</v>
      </c>
      <c r="K294" s="20" t="s">
        <v>305</v>
      </c>
      <c r="L294" s="34">
        <f t="shared" si="18"/>
        <v>90</v>
      </c>
      <c r="M294" s="39">
        <v>0.035</v>
      </c>
      <c r="N294" s="36">
        <f t="shared" si="19"/>
        <v>350</v>
      </c>
      <c r="O294" s="36">
        <f t="shared" si="20"/>
        <v>350</v>
      </c>
    </row>
    <row r="295" s="1" customFormat="1" ht="14.25" spans="1:15">
      <c r="A295" s="19">
        <v>293</v>
      </c>
      <c r="B295" s="20" t="s">
        <v>160</v>
      </c>
      <c r="C295" s="27" t="s">
        <v>1023</v>
      </c>
      <c r="D295" s="30" t="s">
        <v>1024</v>
      </c>
      <c r="E295" s="23">
        <v>40000</v>
      </c>
      <c r="F295" s="23">
        <v>40000</v>
      </c>
      <c r="G295" s="20" t="s">
        <v>674</v>
      </c>
      <c r="H295" s="20" t="s">
        <v>962</v>
      </c>
      <c r="I295" s="30" t="s">
        <v>49</v>
      </c>
      <c r="J295" s="20" t="s">
        <v>21</v>
      </c>
      <c r="K295" s="20" t="s">
        <v>305</v>
      </c>
      <c r="L295" s="34">
        <f t="shared" si="18"/>
        <v>90</v>
      </c>
      <c r="M295" s="39">
        <v>0.035</v>
      </c>
      <c r="N295" s="36">
        <f t="shared" si="19"/>
        <v>350</v>
      </c>
      <c r="O295" s="36">
        <f t="shared" si="20"/>
        <v>350</v>
      </c>
    </row>
    <row r="296" s="1" customFormat="1" ht="14.25" spans="1:15">
      <c r="A296" s="19">
        <v>294</v>
      </c>
      <c r="B296" s="20" t="s">
        <v>160</v>
      </c>
      <c r="C296" s="27" t="s">
        <v>1025</v>
      </c>
      <c r="D296" s="30" t="s">
        <v>1026</v>
      </c>
      <c r="E296" s="23">
        <v>40000</v>
      </c>
      <c r="F296" s="23">
        <v>40000</v>
      </c>
      <c r="G296" s="20" t="s">
        <v>667</v>
      </c>
      <c r="H296" s="20" t="s">
        <v>439</v>
      </c>
      <c r="I296" s="30" t="s">
        <v>1027</v>
      </c>
      <c r="J296" s="20" t="s">
        <v>21</v>
      </c>
      <c r="K296" s="20" t="s">
        <v>305</v>
      </c>
      <c r="L296" s="34">
        <f t="shared" si="18"/>
        <v>90</v>
      </c>
      <c r="M296" s="39">
        <v>0.035</v>
      </c>
      <c r="N296" s="36">
        <f t="shared" si="19"/>
        <v>350</v>
      </c>
      <c r="O296" s="36">
        <f t="shared" si="20"/>
        <v>350</v>
      </c>
    </row>
    <row r="297" s="1" customFormat="1" ht="14.25" spans="1:15">
      <c r="A297" s="19">
        <v>295</v>
      </c>
      <c r="B297" s="20" t="s">
        <v>160</v>
      </c>
      <c r="C297" s="27" t="s">
        <v>1028</v>
      </c>
      <c r="D297" s="30" t="s">
        <v>1029</v>
      </c>
      <c r="E297" s="23">
        <v>50000</v>
      </c>
      <c r="F297" s="23">
        <v>50000</v>
      </c>
      <c r="G297" s="20" t="s">
        <v>691</v>
      </c>
      <c r="H297" s="20" t="s">
        <v>757</v>
      </c>
      <c r="I297" s="30" t="s">
        <v>49</v>
      </c>
      <c r="J297" s="20" t="s">
        <v>21</v>
      </c>
      <c r="K297" s="20" t="s">
        <v>305</v>
      </c>
      <c r="L297" s="34">
        <f t="shared" si="18"/>
        <v>90</v>
      </c>
      <c r="M297" s="39">
        <v>0.035</v>
      </c>
      <c r="N297" s="36">
        <f t="shared" si="19"/>
        <v>437.5</v>
      </c>
      <c r="O297" s="36">
        <f t="shared" si="20"/>
        <v>437.5</v>
      </c>
    </row>
    <row r="298" s="1" customFormat="1" ht="14.25" spans="1:15">
      <c r="A298" s="19">
        <v>296</v>
      </c>
      <c r="B298" s="20" t="s">
        <v>160</v>
      </c>
      <c r="C298" s="27" t="s">
        <v>1030</v>
      </c>
      <c r="D298" s="30" t="s">
        <v>1031</v>
      </c>
      <c r="E298" s="23">
        <v>50000</v>
      </c>
      <c r="F298" s="23">
        <v>50000</v>
      </c>
      <c r="G298" s="20" t="s">
        <v>786</v>
      </c>
      <c r="H298" s="20" t="s">
        <v>325</v>
      </c>
      <c r="I298" s="30" t="s">
        <v>54</v>
      </c>
      <c r="J298" s="20" t="s">
        <v>21</v>
      </c>
      <c r="K298" s="20" t="s">
        <v>305</v>
      </c>
      <c r="L298" s="34">
        <f t="shared" si="18"/>
        <v>90</v>
      </c>
      <c r="M298" s="39">
        <v>0.035</v>
      </c>
      <c r="N298" s="36">
        <f t="shared" si="19"/>
        <v>437.5</v>
      </c>
      <c r="O298" s="36">
        <f t="shared" si="20"/>
        <v>437.5</v>
      </c>
    </row>
    <row r="299" s="1" customFormat="1" ht="14.25" spans="1:15">
      <c r="A299" s="19">
        <v>297</v>
      </c>
      <c r="B299" s="20" t="s">
        <v>50</v>
      </c>
      <c r="C299" s="27" t="s">
        <v>1032</v>
      </c>
      <c r="D299" s="30" t="s">
        <v>1033</v>
      </c>
      <c r="E299" s="23">
        <v>10000</v>
      </c>
      <c r="F299" s="23">
        <v>10000</v>
      </c>
      <c r="G299" s="20" t="s">
        <v>571</v>
      </c>
      <c r="H299" s="20" t="s">
        <v>701</v>
      </c>
      <c r="I299" s="30" t="s">
        <v>75</v>
      </c>
      <c r="J299" s="20" t="s">
        <v>21</v>
      </c>
      <c r="K299" s="20" t="s">
        <v>305</v>
      </c>
      <c r="L299" s="34">
        <f t="shared" si="18"/>
        <v>90</v>
      </c>
      <c r="M299" s="39">
        <v>0.035</v>
      </c>
      <c r="N299" s="36">
        <f t="shared" si="19"/>
        <v>87.5</v>
      </c>
      <c r="O299" s="36">
        <f t="shared" si="20"/>
        <v>87.5</v>
      </c>
    </row>
    <row r="300" s="1" customFormat="1" ht="14.25" spans="1:15">
      <c r="A300" s="19">
        <v>298</v>
      </c>
      <c r="B300" s="20" t="s">
        <v>50</v>
      </c>
      <c r="C300" s="27" t="s">
        <v>1034</v>
      </c>
      <c r="D300" s="30" t="s">
        <v>1035</v>
      </c>
      <c r="E300" s="23">
        <v>30000</v>
      </c>
      <c r="F300" s="23">
        <v>30000</v>
      </c>
      <c r="G300" s="20" t="s">
        <v>883</v>
      </c>
      <c r="H300" s="20" t="s">
        <v>742</v>
      </c>
      <c r="I300" s="30" t="s">
        <v>422</v>
      </c>
      <c r="J300" s="20" t="s">
        <v>21</v>
      </c>
      <c r="K300" s="20" t="s">
        <v>305</v>
      </c>
      <c r="L300" s="34">
        <f t="shared" si="18"/>
        <v>90</v>
      </c>
      <c r="M300" s="39">
        <v>0.035</v>
      </c>
      <c r="N300" s="36">
        <f t="shared" si="19"/>
        <v>262.5</v>
      </c>
      <c r="O300" s="36">
        <f t="shared" si="20"/>
        <v>262.5</v>
      </c>
    </row>
    <row r="301" s="1" customFormat="1" ht="14.25" spans="1:15">
      <c r="A301" s="19">
        <v>299</v>
      </c>
      <c r="B301" s="20" t="s">
        <v>50</v>
      </c>
      <c r="C301" s="27" t="s">
        <v>1036</v>
      </c>
      <c r="D301" s="30" t="s">
        <v>1037</v>
      </c>
      <c r="E301" s="23">
        <v>20000</v>
      </c>
      <c r="F301" s="23">
        <v>20000</v>
      </c>
      <c r="G301" s="20" t="s">
        <v>586</v>
      </c>
      <c r="H301" s="20" t="s">
        <v>587</v>
      </c>
      <c r="I301" s="30" t="s">
        <v>610</v>
      </c>
      <c r="J301" s="20" t="s">
        <v>21</v>
      </c>
      <c r="K301" s="20" t="s">
        <v>305</v>
      </c>
      <c r="L301" s="34">
        <f t="shared" si="18"/>
        <v>90</v>
      </c>
      <c r="M301" s="39">
        <v>0.035</v>
      </c>
      <c r="N301" s="36">
        <f t="shared" si="19"/>
        <v>175</v>
      </c>
      <c r="O301" s="36">
        <f t="shared" si="20"/>
        <v>175</v>
      </c>
    </row>
    <row r="302" s="1" customFormat="1" ht="14.25" spans="1:15">
      <c r="A302" s="19">
        <v>300</v>
      </c>
      <c r="B302" s="20" t="s">
        <v>50</v>
      </c>
      <c r="C302" s="27" t="s">
        <v>1038</v>
      </c>
      <c r="D302" s="30" t="s">
        <v>1039</v>
      </c>
      <c r="E302" s="23">
        <v>40000</v>
      </c>
      <c r="F302" s="23">
        <v>40000</v>
      </c>
      <c r="G302" s="20" t="s">
        <v>1040</v>
      </c>
      <c r="H302" s="20" t="s">
        <v>1041</v>
      </c>
      <c r="I302" s="30" t="s">
        <v>610</v>
      </c>
      <c r="J302" s="20" t="s">
        <v>21</v>
      </c>
      <c r="K302" s="20" t="s">
        <v>305</v>
      </c>
      <c r="L302" s="34">
        <f t="shared" si="18"/>
        <v>90</v>
      </c>
      <c r="M302" s="39">
        <v>0.035</v>
      </c>
      <c r="N302" s="36">
        <f t="shared" si="19"/>
        <v>350</v>
      </c>
      <c r="O302" s="36">
        <f t="shared" si="20"/>
        <v>350</v>
      </c>
    </row>
    <row r="303" s="1" customFormat="1" ht="14.25" spans="1:15">
      <c r="A303" s="19">
        <v>301</v>
      </c>
      <c r="B303" s="20" t="s">
        <v>50</v>
      </c>
      <c r="C303" s="27" t="s">
        <v>1042</v>
      </c>
      <c r="D303" s="30" t="s">
        <v>1043</v>
      </c>
      <c r="E303" s="23">
        <v>50000</v>
      </c>
      <c r="F303" s="23">
        <v>50000</v>
      </c>
      <c r="G303" s="20" t="s">
        <v>961</v>
      </c>
      <c r="H303" s="20" t="s">
        <v>701</v>
      </c>
      <c r="I303" s="30" t="s">
        <v>75</v>
      </c>
      <c r="J303" s="20" t="s">
        <v>21</v>
      </c>
      <c r="K303" s="20" t="s">
        <v>305</v>
      </c>
      <c r="L303" s="34">
        <f t="shared" si="18"/>
        <v>90</v>
      </c>
      <c r="M303" s="39">
        <v>0.035</v>
      </c>
      <c r="N303" s="36">
        <f t="shared" si="19"/>
        <v>437.5</v>
      </c>
      <c r="O303" s="36">
        <f t="shared" si="20"/>
        <v>437.5</v>
      </c>
    </row>
    <row r="304" s="1" customFormat="1" ht="14.25" spans="1:15">
      <c r="A304" s="19">
        <v>302</v>
      </c>
      <c r="B304" s="20" t="s">
        <v>50</v>
      </c>
      <c r="C304" s="27" t="s">
        <v>1044</v>
      </c>
      <c r="D304" s="30" t="s">
        <v>1045</v>
      </c>
      <c r="E304" s="23">
        <v>17000</v>
      </c>
      <c r="F304" s="23">
        <v>17000</v>
      </c>
      <c r="G304" s="20" t="s">
        <v>607</v>
      </c>
      <c r="H304" s="20" t="s">
        <v>604</v>
      </c>
      <c r="I304" s="30" t="s">
        <v>1046</v>
      </c>
      <c r="J304" s="20" t="s">
        <v>21</v>
      </c>
      <c r="K304" s="20" t="s">
        <v>305</v>
      </c>
      <c r="L304" s="34">
        <f t="shared" si="18"/>
        <v>90</v>
      </c>
      <c r="M304" s="39">
        <v>0.035</v>
      </c>
      <c r="N304" s="36">
        <f t="shared" si="19"/>
        <v>148.75</v>
      </c>
      <c r="O304" s="36">
        <f t="shared" si="20"/>
        <v>148.75</v>
      </c>
    </row>
    <row r="305" s="1" customFormat="1" ht="14.25" spans="1:15">
      <c r="A305" s="19">
        <v>303</v>
      </c>
      <c r="B305" s="20" t="s">
        <v>50</v>
      </c>
      <c r="C305" s="27" t="s">
        <v>1047</v>
      </c>
      <c r="D305" s="30" t="s">
        <v>1048</v>
      </c>
      <c r="E305" s="23">
        <v>30000</v>
      </c>
      <c r="F305" s="23">
        <v>30000</v>
      </c>
      <c r="G305" s="20" t="s">
        <v>586</v>
      </c>
      <c r="H305" s="20" t="s">
        <v>587</v>
      </c>
      <c r="I305" s="30" t="s">
        <v>1049</v>
      </c>
      <c r="J305" s="20" t="s">
        <v>21</v>
      </c>
      <c r="K305" s="20" t="s">
        <v>305</v>
      </c>
      <c r="L305" s="34">
        <f t="shared" si="18"/>
        <v>90</v>
      </c>
      <c r="M305" s="39">
        <v>0.035</v>
      </c>
      <c r="N305" s="36">
        <f t="shared" si="19"/>
        <v>262.5</v>
      </c>
      <c r="O305" s="36">
        <f t="shared" si="20"/>
        <v>262.5</v>
      </c>
    </row>
    <row r="306" s="1" customFormat="1" ht="14.25" spans="1:15">
      <c r="A306" s="19">
        <v>304</v>
      </c>
      <c r="B306" s="20" t="s">
        <v>50</v>
      </c>
      <c r="C306" s="27" t="s">
        <v>1050</v>
      </c>
      <c r="D306" s="30" t="s">
        <v>1051</v>
      </c>
      <c r="E306" s="23">
        <v>24000</v>
      </c>
      <c r="F306" s="23">
        <v>24000</v>
      </c>
      <c r="G306" s="20" t="s">
        <v>805</v>
      </c>
      <c r="H306" s="20" t="s">
        <v>1052</v>
      </c>
      <c r="I306" s="30" t="s">
        <v>1053</v>
      </c>
      <c r="J306" s="20" t="s">
        <v>21</v>
      </c>
      <c r="K306" s="20" t="s">
        <v>305</v>
      </c>
      <c r="L306" s="34">
        <f t="shared" si="18"/>
        <v>90</v>
      </c>
      <c r="M306" s="39">
        <v>0.03</v>
      </c>
      <c r="N306" s="36">
        <f t="shared" si="19"/>
        <v>180</v>
      </c>
      <c r="O306" s="36">
        <f t="shared" si="20"/>
        <v>180</v>
      </c>
    </row>
    <row r="307" s="1" customFormat="1" ht="14.25" spans="1:15">
      <c r="A307" s="19">
        <v>305</v>
      </c>
      <c r="B307" s="20" t="s">
        <v>50</v>
      </c>
      <c r="C307" s="27" t="s">
        <v>1054</v>
      </c>
      <c r="D307" s="30" t="s">
        <v>1055</v>
      </c>
      <c r="E307" s="23">
        <v>40000</v>
      </c>
      <c r="F307" s="23">
        <v>40000</v>
      </c>
      <c r="G307" s="20" t="s">
        <v>642</v>
      </c>
      <c r="H307" s="20" t="s">
        <v>826</v>
      </c>
      <c r="I307" s="30" t="s">
        <v>31</v>
      </c>
      <c r="J307" s="20" t="s">
        <v>21</v>
      </c>
      <c r="K307" s="20" t="s">
        <v>305</v>
      </c>
      <c r="L307" s="34">
        <f t="shared" si="18"/>
        <v>90</v>
      </c>
      <c r="M307" s="39">
        <v>0.035</v>
      </c>
      <c r="N307" s="36">
        <f t="shared" si="19"/>
        <v>350</v>
      </c>
      <c r="O307" s="36">
        <f t="shared" si="20"/>
        <v>350</v>
      </c>
    </row>
    <row r="308" s="1" customFormat="1" ht="14.25" spans="1:15">
      <c r="A308" s="19">
        <v>306</v>
      </c>
      <c r="B308" s="20" t="s">
        <v>50</v>
      </c>
      <c r="C308" s="27" t="s">
        <v>1056</v>
      </c>
      <c r="D308" s="30" t="s">
        <v>1057</v>
      </c>
      <c r="E308" s="23">
        <v>30000</v>
      </c>
      <c r="F308" s="23">
        <v>30000</v>
      </c>
      <c r="G308" s="20" t="s">
        <v>576</v>
      </c>
      <c r="H308" s="20" t="s">
        <v>335</v>
      </c>
      <c r="I308" s="30" t="s">
        <v>610</v>
      </c>
      <c r="J308" s="20" t="s">
        <v>21</v>
      </c>
      <c r="K308" s="20" t="s">
        <v>305</v>
      </c>
      <c r="L308" s="34">
        <f t="shared" si="18"/>
        <v>90</v>
      </c>
      <c r="M308" s="39">
        <v>0.035</v>
      </c>
      <c r="N308" s="36">
        <f t="shared" si="19"/>
        <v>262.5</v>
      </c>
      <c r="O308" s="36">
        <f t="shared" si="20"/>
        <v>262.5</v>
      </c>
    </row>
    <row r="309" s="1" customFormat="1" ht="14.25" spans="1:15">
      <c r="A309" s="19">
        <v>307</v>
      </c>
      <c r="B309" s="20" t="s">
        <v>50</v>
      </c>
      <c r="C309" s="27" t="s">
        <v>1058</v>
      </c>
      <c r="D309" s="30" t="s">
        <v>1059</v>
      </c>
      <c r="E309" s="23">
        <v>35000</v>
      </c>
      <c r="F309" s="23">
        <v>35000</v>
      </c>
      <c r="G309" s="20" t="s">
        <v>1060</v>
      </c>
      <c r="H309" s="20" t="s">
        <v>1061</v>
      </c>
      <c r="I309" s="30" t="s">
        <v>1062</v>
      </c>
      <c r="J309" s="20" t="s">
        <v>21</v>
      </c>
      <c r="K309" s="20" t="s">
        <v>305</v>
      </c>
      <c r="L309" s="34">
        <f t="shared" si="18"/>
        <v>90</v>
      </c>
      <c r="M309" s="39">
        <v>0.035</v>
      </c>
      <c r="N309" s="36">
        <f t="shared" si="19"/>
        <v>306.25</v>
      </c>
      <c r="O309" s="36">
        <f t="shared" si="20"/>
        <v>306.25</v>
      </c>
    </row>
    <row r="310" s="1" customFormat="1" ht="14.25" spans="1:15">
      <c r="A310" s="19">
        <v>308</v>
      </c>
      <c r="B310" s="20" t="s">
        <v>50</v>
      </c>
      <c r="C310" s="27" t="s">
        <v>1063</v>
      </c>
      <c r="D310" s="30" t="s">
        <v>1064</v>
      </c>
      <c r="E310" s="23">
        <v>40000</v>
      </c>
      <c r="F310" s="23">
        <v>40000</v>
      </c>
      <c r="G310" s="20" t="s">
        <v>805</v>
      </c>
      <c r="H310" s="20" t="s">
        <v>1065</v>
      </c>
      <c r="I310" s="30" t="s">
        <v>711</v>
      </c>
      <c r="J310" s="20" t="s">
        <v>21</v>
      </c>
      <c r="K310" s="20" t="s">
        <v>305</v>
      </c>
      <c r="L310" s="34">
        <f t="shared" si="18"/>
        <v>90</v>
      </c>
      <c r="M310" s="39">
        <v>0.035</v>
      </c>
      <c r="N310" s="36">
        <f t="shared" si="19"/>
        <v>350</v>
      </c>
      <c r="O310" s="36">
        <f t="shared" si="20"/>
        <v>350</v>
      </c>
    </row>
    <row r="311" s="1" customFormat="1" ht="14.25" spans="1:15">
      <c r="A311" s="19">
        <v>309</v>
      </c>
      <c r="B311" s="20" t="s">
        <v>50</v>
      </c>
      <c r="C311" s="27" t="s">
        <v>1066</v>
      </c>
      <c r="D311" s="30" t="s">
        <v>1067</v>
      </c>
      <c r="E311" s="23">
        <v>40000</v>
      </c>
      <c r="F311" s="23">
        <v>40000</v>
      </c>
      <c r="G311" s="20" t="s">
        <v>1040</v>
      </c>
      <c r="H311" s="20" t="s">
        <v>1041</v>
      </c>
      <c r="I311" s="30" t="s">
        <v>711</v>
      </c>
      <c r="J311" s="20" t="s">
        <v>21</v>
      </c>
      <c r="K311" s="20" t="s">
        <v>305</v>
      </c>
      <c r="L311" s="34">
        <f t="shared" si="18"/>
        <v>90</v>
      </c>
      <c r="M311" s="39">
        <v>0.035</v>
      </c>
      <c r="N311" s="36">
        <f t="shared" si="19"/>
        <v>350</v>
      </c>
      <c r="O311" s="36">
        <f t="shared" si="20"/>
        <v>350</v>
      </c>
    </row>
    <row r="312" s="1" customFormat="1" ht="14.25" spans="1:15">
      <c r="A312" s="19">
        <v>310</v>
      </c>
      <c r="B312" s="20" t="s">
        <v>50</v>
      </c>
      <c r="C312" s="27" t="s">
        <v>1068</v>
      </c>
      <c r="D312" s="30" t="s">
        <v>1069</v>
      </c>
      <c r="E312" s="23">
        <v>12800</v>
      </c>
      <c r="F312" s="23">
        <v>12800</v>
      </c>
      <c r="G312" s="20" t="s">
        <v>954</v>
      </c>
      <c r="H312" s="20" t="s">
        <v>855</v>
      </c>
      <c r="I312" s="30" t="s">
        <v>75</v>
      </c>
      <c r="J312" s="20" t="s">
        <v>21</v>
      </c>
      <c r="K312" s="20" t="s">
        <v>305</v>
      </c>
      <c r="L312" s="34">
        <f t="shared" si="18"/>
        <v>90</v>
      </c>
      <c r="M312" s="39">
        <v>0.035</v>
      </c>
      <c r="N312" s="36">
        <f t="shared" si="19"/>
        <v>112</v>
      </c>
      <c r="O312" s="36">
        <f t="shared" si="20"/>
        <v>112</v>
      </c>
    </row>
    <row r="313" s="1" customFormat="1" ht="14.25" spans="1:15">
      <c r="A313" s="19">
        <v>311</v>
      </c>
      <c r="B313" s="20" t="s">
        <v>50</v>
      </c>
      <c r="C313" s="27" t="s">
        <v>1070</v>
      </c>
      <c r="D313" s="30" t="s">
        <v>1071</v>
      </c>
      <c r="E313" s="23">
        <v>40000</v>
      </c>
      <c r="F313" s="23">
        <v>40000</v>
      </c>
      <c r="G313" s="20" t="s">
        <v>670</v>
      </c>
      <c r="H313" s="20" t="s">
        <v>1041</v>
      </c>
      <c r="I313" s="30" t="s">
        <v>31</v>
      </c>
      <c r="J313" s="20" t="s">
        <v>21</v>
      </c>
      <c r="K313" s="20" t="s">
        <v>305</v>
      </c>
      <c r="L313" s="34">
        <f t="shared" si="18"/>
        <v>90</v>
      </c>
      <c r="M313" s="39">
        <v>0.035</v>
      </c>
      <c r="N313" s="36">
        <f t="shared" si="19"/>
        <v>350</v>
      </c>
      <c r="O313" s="36">
        <f t="shared" si="20"/>
        <v>350</v>
      </c>
    </row>
    <row r="314" s="1" customFormat="1" ht="14.25" spans="1:15">
      <c r="A314" s="19">
        <v>312</v>
      </c>
      <c r="B314" s="20" t="s">
        <v>148</v>
      </c>
      <c r="C314" s="27" t="s">
        <v>1072</v>
      </c>
      <c r="D314" s="30" t="s">
        <v>1073</v>
      </c>
      <c r="E314" s="23">
        <v>50000</v>
      </c>
      <c r="F314" s="23">
        <v>50000</v>
      </c>
      <c r="G314" s="20" t="s">
        <v>1074</v>
      </c>
      <c r="H314" s="20" t="s">
        <v>1075</v>
      </c>
      <c r="I314" s="30" t="s">
        <v>75</v>
      </c>
      <c r="J314" s="20" t="s">
        <v>21</v>
      </c>
      <c r="K314" s="20" t="s">
        <v>305</v>
      </c>
      <c r="L314" s="34">
        <f t="shared" si="18"/>
        <v>90</v>
      </c>
      <c r="M314" s="39">
        <v>0.035</v>
      </c>
      <c r="N314" s="36">
        <f t="shared" si="19"/>
        <v>437.5</v>
      </c>
      <c r="O314" s="36">
        <f t="shared" si="20"/>
        <v>437.5</v>
      </c>
    </row>
    <row r="315" s="1" customFormat="1" ht="14.25" spans="1:15">
      <c r="A315" s="19">
        <v>313</v>
      </c>
      <c r="B315" s="20" t="s">
        <v>148</v>
      </c>
      <c r="C315" s="27" t="s">
        <v>1076</v>
      </c>
      <c r="D315" s="30" t="s">
        <v>1077</v>
      </c>
      <c r="E315" s="23">
        <v>49000</v>
      </c>
      <c r="F315" s="23">
        <v>49000</v>
      </c>
      <c r="G315" s="20" t="s">
        <v>1078</v>
      </c>
      <c r="H315" s="20" t="s">
        <v>483</v>
      </c>
      <c r="I315" s="30" t="s">
        <v>1079</v>
      </c>
      <c r="J315" s="20" t="s">
        <v>21</v>
      </c>
      <c r="K315" s="20" t="s">
        <v>305</v>
      </c>
      <c r="L315" s="34">
        <f t="shared" si="18"/>
        <v>90</v>
      </c>
      <c r="M315" s="39">
        <v>0.035</v>
      </c>
      <c r="N315" s="36">
        <f t="shared" si="19"/>
        <v>428.75</v>
      </c>
      <c r="O315" s="36">
        <f t="shared" si="20"/>
        <v>428.75</v>
      </c>
    </row>
    <row r="316" s="1" customFormat="1" ht="14.25" spans="1:15">
      <c r="A316" s="19">
        <v>314</v>
      </c>
      <c r="B316" s="20" t="s">
        <v>148</v>
      </c>
      <c r="C316" s="27" t="s">
        <v>1080</v>
      </c>
      <c r="D316" s="30" t="s">
        <v>1081</v>
      </c>
      <c r="E316" s="23">
        <v>40000</v>
      </c>
      <c r="F316" s="23">
        <v>40000</v>
      </c>
      <c r="G316" s="20" t="s">
        <v>805</v>
      </c>
      <c r="H316" s="20" t="s">
        <v>1065</v>
      </c>
      <c r="I316" s="30" t="s">
        <v>31</v>
      </c>
      <c r="J316" s="20" t="s">
        <v>21</v>
      </c>
      <c r="K316" s="20" t="s">
        <v>305</v>
      </c>
      <c r="L316" s="34">
        <f t="shared" si="18"/>
        <v>90</v>
      </c>
      <c r="M316" s="39">
        <v>0.035</v>
      </c>
      <c r="N316" s="36">
        <f t="shared" si="19"/>
        <v>350</v>
      </c>
      <c r="O316" s="36">
        <f t="shared" si="20"/>
        <v>350</v>
      </c>
    </row>
    <row r="317" s="1" customFormat="1" ht="14.25" spans="1:15">
      <c r="A317" s="19">
        <v>315</v>
      </c>
      <c r="B317" s="20" t="s">
        <v>148</v>
      </c>
      <c r="C317" s="27" t="s">
        <v>1082</v>
      </c>
      <c r="D317" s="30" t="s">
        <v>1083</v>
      </c>
      <c r="E317" s="23">
        <v>37990</v>
      </c>
      <c r="F317" s="23">
        <v>37990</v>
      </c>
      <c r="G317" s="20" t="s">
        <v>795</v>
      </c>
      <c r="H317" s="20" t="s">
        <v>812</v>
      </c>
      <c r="I317" s="30" t="s">
        <v>31</v>
      </c>
      <c r="J317" s="20" t="s">
        <v>21</v>
      </c>
      <c r="K317" s="20" t="s">
        <v>305</v>
      </c>
      <c r="L317" s="34">
        <f t="shared" ref="L317:L342" si="21">K317-J317</f>
        <v>90</v>
      </c>
      <c r="M317" s="39">
        <v>0.035</v>
      </c>
      <c r="N317" s="36">
        <f t="shared" si="19"/>
        <v>332.4125</v>
      </c>
      <c r="O317" s="36">
        <f t="shared" si="20"/>
        <v>332.41</v>
      </c>
    </row>
    <row r="318" s="1" customFormat="1" ht="14.25" spans="1:15">
      <c r="A318" s="19">
        <v>316</v>
      </c>
      <c r="B318" s="20" t="s">
        <v>148</v>
      </c>
      <c r="C318" s="27" t="s">
        <v>1084</v>
      </c>
      <c r="D318" s="30" t="s">
        <v>1085</v>
      </c>
      <c r="E318" s="23">
        <v>50000</v>
      </c>
      <c r="F318" s="23">
        <v>50000</v>
      </c>
      <c r="G318" s="20" t="s">
        <v>1086</v>
      </c>
      <c r="H318" s="20" t="s">
        <v>1087</v>
      </c>
      <c r="I318" s="30" t="s">
        <v>610</v>
      </c>
      <c r="J318" s="20" t="s">
        <v>21</v>
      </c>
      <c r="K318" s="20" t="s">
        <v>305</v>
      </c>
      <c r="L318" s="34">
        <f t="shared" si="21"/>
        <v>90</v>
      </c>
      <c r="M318" s="39">
        <v>0.035</v>
      </c>
      <c r="N318" s="36">
        <f t="shared" si="19"/>
        <v>437.5</v>
      </c>
      <c r="O318" s="36">
        <f t="shared" si="20"/>
        <v>437.5</v>
      </c>
    </row>
    <row r="319" s="1" customFormat="1" ht="14.25" spans="1:15">
      <c r="A319" s="19">
        <v>317</v>
      </c>
      <c r="B319" s="20" t="s">
        <v>148</v>
      </c>
      <c r="C319" s="27" t="s">
        <v>1088</v>
      </c>
      <c r="D319" s="30" t="s">
        <v>1089</v>
      </c>
      <c r="E319" s="23">
        <v>25500</v>
      </c>
      <c r="F319" s="23">
        <v>25500</v>
      </c>
      <c r="G319" s="20" t="s">
        <v>809</v>
      </c>
      <c r="H319" s="20" t="s">
        <v>1090</v>
      </c>
      <c r="I319" s="30" t="s">
        <v>1091</v>
      </c>
      <c r="J319" s="20" t="s">
        <v>21</v>
      </c>
      <c r="K319" s="20" t="s">
        <v>305</v>
      </c>
      <c r="L319" s="34">
        <f t="shared" si="21"/>
        <v>90</v>
      </c>
      <c r="M319" s="39">
        <v>0.035</v>
      </c>
      <c r="N319" s="36">
        <f t="shared" si="19"/>
        <v>223.125</v>
      </c>
      <c r="O319" s="36">
        <f t="shared" si="20"/>
        <v>223.13</v>
      </c>
    </row>
    <row r="320" s="1" customFormat="1" ht="14.25" spans="1:15">
      <c r="A320" s="19">
        <v>318</v>
      </c>
      <c r="B320" s="20" t="s">
        <v>148</v>
      </c>
      <c r="C320" s="27" t="s">
        <v>1092</v>
      </c>
      <c r="D320" s="30" t="s">
        <v>1093</v>
      </c>
      <c r="E320" s="23">
        <v>50000</v>
      </c>
      <c r="F320" s="23">
        <v>50000</v>
      </c>
      <c r="G320" s="20" t="s">
        <v>1094</v>
      </c>
      <c r="H320" s="20" t="s">
        <v>587</v>
      </c>
      <c r="I320" s="30" t="s">
        <v>317</v>
      </c>
      <c r="J320" s="20" t="s">
        <v>21</v>
      </c>
      <c r="K320" s="20" t="s">
        <v>305</v>
      </c>
      <c r="L320" s="34">
        <f t="shared" si="21"/>
        <v>90</v>
      </c>
      <c r="M320" s="39">
        <v>0.035</v>
      </c>
      <c r="N320" s="36">
        <f t="shared" ref="N320:N383" si="22">E320*M320*L320/360</f>
        <v>437.5</v>
      </c>
      <c r="O320" s="36">
        <f t="shared" ref="O320:O383" si="23">ROUND(N320,2)</f>
        <v>437.5</v>
      </c>
    </row>
    <row r="321" s="1" customFormat="1" ht="14.25" spans="1:15">
      <c r="A321" s="19">
        <v>319</v>
      </c>
      <c r="B321" s="20" t="s">
        <v>148</v>
      </c>
      <c r="C321" s="27" t="s">
        <v>1095</v>
      </c>
      <c r="D321" s="29" t="s">
        <v>1096</v>
      </c>
      <c r="E321" s="23">
        <v>40000</v>
      </c>
      <c r="F321" s="23">
        <v>40000</v>
      </c>
      <c r="G321" s="20" t="s">
        <v>836</v>
      </c>
      <c r="H321" s="20" t="s">
        <v>1097</v>
      </c>
      <c r="I321" s="30" t="s">
        <v>1098</v>
      </c>
      <c r="J321" s="20" t="s">
        <v>21</v>
      </c>
      <c r="K321" s="20" t="s">
        <v>305</v>
      </c>
      <c r="L321" s="34">
        <f t="shared" si="21"/>
        <v>90</v>
      </c>
      <c r="M321" s="39">
        <v>0.035</v>
      </c>
      <c r="N321" s="36">
        <f t="shared" si="22"/>
        <v>350</v>
      </c>
      <c r="O321" s="36">
        <f t="shared" si="23"/>
        <v>350</v>
      </c>
    </row>
    <row r="322" s="1" customFormat="1" ht="14.25" spans="1:15">
      <c r="A322" s="19">
        <v>320</v>
      </c>
      <c r="B322" s="20" t="s">
        <v>148</v>
      </c>
      <c r="C322" s="27" t="s">
        <v>1099</v>
      </c>
      <c r="D322" s="29" t="s">
        <v>1100</v>
      </c>
      <c r="E322" s="23">
        <v>50000</v>
      </c>
      <c r="F322" s="23">
        <v>50000</v>
      </c>
      <c r="G322" s="20" t="s">
        <v>581</v>
      </c>
      <c r="H322" s="20" t="s">
        <v>577</v>
      </c>
      <c r="I322" s="30" t="s">
        <v>973</v>
      </c>
      <c r="J322" s="20" t="s">
        <v>21</v>
      </c>
      <c r="K322" s="20" t="s">
        <v>305</v>
      </c>
      <c r="L322" s="34">
        <f t="shared" si="21"/>
        <v>90</v>
      </c>
      <c r="M322" s="39">
        <v>0.035</v>
      </c>
      <c r="N322" s="36">
        <f t="shared" si="22"/>
        <v>437.5</v>
      </c>
      <c r="O322" s="36">
        <f t="shared" si="23"/>
        <v>437.5</v>
      </c>
    </row>
    <row r="323" s="1" customFormat="1" ht="14.25" spans="1:15">
      <c r="A323" s="19">
        <v>321</v>
      </c>
      <c r="B323" s="20" t="s">
        <v>148</v>
      </c>
      <c r="C323" s="27" t="s">
        <v>1101</v>
      </c>
      <c r="D323" s="30" t="s">
        <v>1102</v>
      </c>
      <c r="E323" s="23">
        <v>32000</v>
      </c>
      <c r="F323" s="23">
        <v>32000</v>
      </c>
      <c r="G323" s="20" t="s">
        <v>809</v>
      </c>
      <c r="H323" s="20" t="s">
        <v>701</v>
      </c>
      <c r="I323" s="30" t="s">
        <v>68</v>
      </c>
      <c r="J323" s="20" t="s">
        <v>21</v>
      </c>
      <c r="K323" s="20" t="s">
        <v>305</v>
      </c>
      <c r="L323" s="34">
        <f t="shared" si="21"/>
        <v>90</v>
      </c>
      <c r="M323" s="39">
        <v>0.035</v>
      </c>
      <c r="N323" s="36">
        <f t="shared" si="22"/>
        <v>280</v>
      </c>
      <c r="O323" s="36">
        <f t="shared" si="23"/>
        <v>280</v>
      </c>
    </row>
    <row r="324" s="1" customFormat="1" ht="14.25" spans="1:15">
      <c r="A324" s="19">
        <v>322</v>
      </c>
      <c r="B324" s="20" t="s">
        <v>148</v>
      </c>
      <c r="C324" s="27" t="s">
        <v>1103</v>
      </c>
      <c r="D324" s="30" t="s">
        <v>1104</v>
      </c>
      <c r="E324" s="23">
        <v>34000</v>
      </c>
      <c r="F324" s="23">
        <v>34000</v>
      </c>
      <c r="G324" s="20" t="s">
        <v>805</v>
      </c>
      <c r="H324" s="20" t="s">
        <v>701</v>
      </c>
      <c r="I324" s="30" t="s">
        <v>1105</v>
      </c>
      <c r="J324" s="20" t="s">
        <v>21</v>
      </c>
      <c r="K324" s="20" t="s">
        <v>305</v>
      </c>
      <c r="L324" s="34">
        <f t="shared" si="21"/>
        <v>90</v>
      </c>
      <c r="M324" s="39">
        <v>0.035</v>
      </c>
      <c r="N324" s="36">
        <f t="shared" si="22"/>
        <v>297.5</v>
      </c>
      <c r="O324" s="36">
        <f t="shared" si="23"/>
        <v>297.5</v>
      </c>
    </row>
    <row r="325" s="1" customFormat="1" ht="14.25" spans="1:15">
      <c r="A325" s="19">
        <v>323</v>
      </c>
      <c r="B325" s="20" t="s">
        <v>264</v>
      </c>
      <c r="C325" s="27" t="s">
        <v>1106</v>
      </c>
      <c r="D325" s="30" t="s">
        <v>1107</v>
      </c>
      <c r="E325" s="23">
        <v>10000</v>
      </c>
      <c r="F325" s="23">
        <v>10000</v>
      </c>
      <c r="G325" s="20" t="s">
        <v>730</v>
      </c>
      <c r="H325" s="20" t="s">
        <v>1108</v>
      </c>
      <c r="I325" s="30" t="s">
        <v>174</v>
      </c>
      <c r="J325" s="20" t="s">
        <v>21</v>
      </c>
      <c r="K325" s="20" t="s">
        <v>305</v>
      </c>
      <c r="L325" s="34">
        <f t="shared" si="21"/>
        <v>90</v>
      </c>
      <c r="M325" s="39">
        <v>0.035</v>
      </c>
      <c r="N325" s="36">
        <f t="shared" si="22"/>
        <v>87.5</v>
      </c>
      <c r="O325" s="36">
        <f t="shared" si="23"/>
        <v>87.5</v>
      </c>
    </row>
    <row r="326" s="1" customFormat="1" ht="14.25" spans="1:15">
      <c r="A326" s="19">
        <v>324</v>
      </c>
      <c r="B326" s="20" t="s">
        <v>264</v>
      </c>
      <c r="C326" s="27" t="s">
        <v>1109</v>
      </c>
      <c r="D326" s="30" t="s">
        <v>1110</v>
      </c>
      <c r="E326" s="23">
        <v>40000</v>
      </c>
      <c r="F326" s="23">
        <v>40000</v>
      </c>
      <c r="G326" s="20" t="s">
        <v>1060</v>
      </c>
      <c r="H326" s="20" t="s">
        <v>1111</v>
      </c>
      <c r="I326" s="30" t="s">
        <v>1112</v>
      </c>
      <c r="J326" s="20" t="s">
        <v>21</v>
      </c>
      <c r="K326" s="20" t="s">
        <v>305</v>
      </c>
      <c r="L326" s="34">
        <f t="shared" si="21"/>
        <v>90</v>
      </c>
      <c r="M326" s="39">
        <v>0.035</v>
      </c>
      <c r="N326" s="36">
        <f t="shared" si="22"/>
        <v>350</v>
      </c>
      <c r="O326" s="36">
        <f t="shared" si="23"/>
        <v>350</v>
      </c>
    </row>
    <row r="327" s="1" customFormat="1" ht="14.25" spans="1:15">
      <c r="A327" s="19">
        <v>325</v>
      </c>
      <c r="B327" s="20" t="s">
        <v>264</v>
      </c>
      <c r="C327" s="27" t="s">
        <v>1113</v>
      </c>
      <c r="D327" s="30" t="s">
        <v>1114</v>
      </c>
      <c r="E327" s="23">
        <v>24000</v>
      </c>
      <c r="F327" s="23">
        <v>24000</v>
      </c>
      <c r="G327" s="20" t="s">
        <v>756</v>
      </c>
      <c r="H327" s="20" t="s">
        <v>452</v>
      </c>
      <c r="I327" s="30" t="s">
        <v>1115</v>
      </c>
      <c r="J327" s="20" t="s">
        <v>21</v>
      </c>
      <c r="K327" s="20" t="s">
        <v>305</v>
      </c>
      <c r="L327" s="34">
        <f t="shared" si="21"/>
        <v>90</v>
      </c>
      <c r="M327" s="39">
        <v>0.035</v>
      </c>
      <c r="N327" s="36">
        <f t="shared" si="22"/>
        <v>210</v>
      </c>
      <c r="O327" s="36">
        <f t="shared" si="23"/>
        <v>210</v>
      </c>
    </row>
    <row r="328" s="1" customFormat="1" ht="14.25" spans="1:15">
      <c r="A328" s="19">
        <v>326</v>
      </c>
      <c r="B328" s="20" t="s">
        <v>264</v>
      </c>
      <c r="C328" s="27" t="s">
        <v>1116</v>
      </c>
      <c r="D328" s="30" t="s">
        <v>1117</v>
      </c>
      <c r="E328" s="23">
        <v>20000</v>
      </c>
      <c r="F328" s="23">
        <v>20000</v>
      </c>
      <c r="G328" s="20" t="s">
        <v>1118</v>
      </c>
      <c r="H328" s="20" t="s">
        <v>506</v>
      </c>
      <c r="I328" s="30" t="s">
        <v>1119</v>
      </c>
      <c r="J328" s="20" t="s">
        <v>21</v>
      </c>
      <c r="K328" s="20" t="s">
        <v>305</v>
      </c>
      <c r="L328" s="34">
        <f t="shared" si="21"/>
        <v>90</v>
      </c>
      <c r="M328" s="39">
        <v>0.035</v>
      </c>
      <c r="N328" s="36">
        <f t="shared" si="22"/>
        <v>175</v>
      </c>
      <c r="O328" s="36">
        <f t="shared" si="23"/>
        <v>175</v>
      </c>
    </row>
    <row r="329" s="1" customFormat="1" ht="14.25" spans="1:15">
      <c r="A329" s="19">
        <v>327</v>
      </c>
      <c r="B329" s="20" t="s">
        <v>264</v>
      </c>
      <c r="C329" s="27" t="s">
        <v>1120</v>
      </c>
      <c r="D329" s="30" t="s">
        <v>1121</v>
      </c>
      <c r="E329" s="23">
        <v>50000</v>
      </c>
      <c r="F329" s="23">
        <v>50000</v>
      </c>
      <c r="G329" s="20" t="s">
        <v>642</v>
      </c>
      <c r="H329" s="20" t="s">
        <v>558</v>
      </c>
      <c r="I329" s="30" t="s">
        <v>1122</v>
      </c>
      <c r="J329" s="20" t="s">
        <v>21</v>
      </c>
      <c r="K329" s="20" t="s">
        <v>305</v>
      </c>
      <c r="L329" s="34">
        <f t="shared" si="21"/>
        <v>90</v>
      </c>
      <c r="M329" s="39">
        <v>0.035</v>
      </c>
      <c r="N329" s="36">
        <f t="shared" si="22"/>
        <v>437.5</v>
      </c>
      <c r="O329" s="36">
        <f t="shared" si="23"/>
        <v>437.5</v>
      </c>
    </row>
    <row r="330" s="1" customFormat="1" ht="14.25" spans="1:15">
      <c r="A330" s="19">
        <v>328</v>
      </c>
      <c r="B330" s="20" t="s">
        <v>264</v>
      </c>
      <c r="C330" s="27" t="s">
        <v>1123</v>
      </c>
      <c r="D330" s="30" t="s">
        <v>1124</v>
      </c>
      <c r="E330" s="23">
        <v>20000</v>
      </c>
      <c r="F330" s="23">
        <v>20000</v>
      </c>
      <c r="G330" s="20" t="s">
        <v>655</v>
      </c>
      <c r="H330" s="20" t="s">
        <v>735</v>
      </c>
      <c r="I330" s="30" t="s">
        <v>43</v>
      </c>
      <c r="J330" s="20" t="s">
        <v>21</v>
      </c>
      <c r="K330" s="20" t="s">
        <v>305</v>
      </c>
      <c r="L330" s="34">
        <f t="shared" si="21"/>
        <v>90</v>
      </c>
      <c r="M330" s="39">
        <v>0.035</v>
      </c>
      <c r="N330" s="36">
        <f t="shared" si="22"/>
        <v>175</v>
      </c>
      <c r="O330" s="36">
        <f t="shared" si="23"/>
        <v>175</v>
      </c>
    </row>
    <row r="331" s="1" customFormat="1" ht="14.25" spans="1:15">
      <c r="A331" s="19">
        <v>329</v>
      </c>
      <c r="B331" s="20" t="s">
        <v>264</v>
      </c>
      <c r="C331" s="27" t="s">
        <v>1125</v>
      </c>
      <c r="D331" s="30" t="s">
        <v>1126</v>
      </c>
      <c r="E331" s="23">
        <v>40000</v>
      </c>
      <c r="F331" s="23">
        <v>40000</v>
      </c>
      <c r="G331" s="20" t="s">
        <v>599</v>
      </c>
      <c r="H331" s="20" t="s">
        <v>731</v>
      </c>
      <c r="I331" s="30" t="s">
        <v>1127</v>
      </c>
      <c r="J331" s="20" t="s">
        <v>21</v>
      </c>
      <c r="K331" s="20" t="s">
        <v>305</v>
      </c>
      <c r="L331" s="34">
        <f t="shared" si="21"/>
        <v>90</v>
      </c>
      <c r="M331" s="39">
        <v>0.035</v>
      </c>
      <c r="N331" s="36">
        <f t="shared" si="22"/>
        <v>350</v>
      </c>
      <c r="O331" s="36">
        <f t="shared" si="23"/>
        <v>350</v>
      </c>
    </row>
    <row r="332" s="1" customFormat="1" ht="14.25" spans="1:15">
      <c r="A332" s="19">
        <v>330</v>
      </c>
      <c r="B332" s="20" t="s">
        <v>264</v>
      </c>
      <c r="C332" s="27" t="s">
        <v>1128</v>
      </c>
      <c r="D332" s="30" t="s">
        <v>1129</v>
      </c>
      <c r="E332" s="23">
        <v>40000</v>
      </c>
      <c r="F332" s="23">
        <v>40000</v>
      </c>
      <c r="G332" s="20" t="s">
        <v>662</v>
      </c>
      <c r="H332" s="20" t="s">
        <v>942</v>
      </c>
      <c r="I332" s="30" t="s">
        <v>1130</v>
      </c>
      <c r="J332" s="20" t="s">
        <v>21</v>
      </c>
      <c r="K332" s="20" t="s">
        <v>305</v>
      </c>
      <c r="L332" s="34">
        <f t="shared" si="21"/>
        <v>90</v>
      </c>
      <c r="M332" s="39">
        <v>0.035</v>
      </c>
      <c r="N332" s="36">
        <f t="shared" si="22"/>
        <v>350</v>
      </c>
      <c r="O332" s="36">
        <f t="shared" si="23"/>
        <v>350</v>
      </c>
    </row>
    <row r="333" s="1" customFormat="1" ht="14.25" spans="1:15">
      <c r="A333" s="19">
        <v>331</v>
      </c>
      <c r="B333" s="20" t="s">
        <v>264</v>
      </c>
      <c r="C333" s="27" t="s">
        <v>1131</v>
      </c>
      <c r="D333" s="30" t="s">
        <v>1132</v>
      </c>
      <c r="E333" s="23">
        <v>40000</v>
      </c>
      <c r="F333" s="23">
        <v>40000</v>
      </c>
      <c r="G333" s="20" t="s">
        <v>566</v>
      </c>
      <c r="H333" s="20" t="s">
        <v>1133</v>
      </c>
      <c r="I333" s="30" t="s">
        <v>1134</v>
      </c>
      <c r="J333" s="20" t="s">
        <v>21</v>
      </c>
      <c r="K333" s="20" t="s">
        <v>305</v>
      </c>
      <c r="L333" s="34">
        <f t="shared" si="21"/>
        <v>90</v>
      </c>
      <c r="M333" s="39">
        <v>0.035</v>
      </c>
      <c r="N333" s="36">
        <f t="shared" si="22"/>
        <v>350</v>
      </c>
      <c r="O333" s="36">
        <f t="shared" si="23"/>
        <v>350</v>
      </c>
    </row>
    <row r="334" s="1" customFormat="1" ht="14.25" spans="1:15">
      <c r="A334" s="19">
        <v>332</v>
      </c>
      <c r="B334" s="20" t="s">
        <v>264</v>
      </c>
      <c r="C334" s="27" t="s">
        <v>1135</v>
      </c>
      <c r="D334" s="30" t="s">
        <v>1136</v>
      </c>
      <c r="E334" s="23">
        <v>50000</v>
      </c>
      <c r="F334" s="23">
        <v>50000</v>
      </c>
      <c r="G334" s="20" t="s">
        <v>647</v>
      </c>
      <c r="H334" s="20" t="s">
        <v>1137</v>
      </c>
      <c r="I334" s="30" t="s">
        <v>1138</v>
      </c>
      <c r="J334" s="20" t="s">
        <v>21</v>
      </c>
      <c r="K334" s="20" t="s">
        <v>305</v>
      </c>
      <c r="L334" s="34">
        <f t="shared" si="21"/>
        <v>90</v>
      </c>
      <c r="M334" s="39">
        <v>0.035</v>
      </c>
      <c r="N334" s="36">
        <f t="shared" si="22"/>
        <v>437.5</v>
      </c>
      <c r="O334" s="36">
        <f t="shared" si="23"/>
        <v>437.5</v>
      </c>
    </row>
    <row r="335" s="1" customFormat="1" ht="14.25" spans="1:15">
      <c r="A335" s="19">
        <v>333</v>
      </c>
      <c r="B335" s="20" t="s">
        <v>264</v>
      </c>
      <c r="C335" s="27" t="s">
        <v>1139</v>
      </c>
      <c r="D335" s="30" t="s">
        <v>1140</v>
      </c>
      <c r="E335" s="23">
        <v>40000</v>
      </c>
      <c r="F335" s="23">
        <v>40000</v>
      </c>
      <c r="G335" s="20" t="s">
        <v>1141</v>
      </c>
      <c r="H335" s="20" t="s">
        <v>735</v>
      </c>
      <c r="I335" s="30" t="s">
        <v>1142</v>
      </c>
      <c r="J335" s="20" t="s">
        <v>21</v>
      </c>
      <c r="K335" s="20" t="s">
        <v>305</v>
      </c>
      <c r="L335" s="34">
        <f t="shared" si="21"/>
        <v>90</v>
      </c>
      <c r="M335" s="39">
        <v>0.035</v>
      </c>
      <c r="N335" s="36">
        <f t="shared" si="22"/>
        <v>350</v>
      </c>
      <c r="O335" s="36">
        <f t="shared" si="23"/>
        <v>350</v>
      </c>
    </row>
    <row r="336" s="1" customFormat="1" ht="14.25" spans="1:15">
      <c r="A336" s="19">
        <v>334</v>
      </c>
      <c r="B336" s="20" t="s">
        <v>264</v>
      </c>
      <c r="C336" s="27" t="s">
        <v>1143</v>
      </c>
      <c r="D336" s="30" t="s">
        <v>1144</v>
      </c>
      <c r="E336" s="23">
        <v>40000</v>
      </c>
      <c r="F336" s="23">
        <v>40000</v>
      </c>
      <c r="G336" s="20" t="s">
        <v>771</v>
      </c>
      <c r="H336" s="20" t="s">
        <v>335</v>
      </c>
      <c r="I336" s="30" t="s">
        <v>1145</v>
      </c>
      <c r="J336" s="20" t="s">
        <v>21</v>
      </c>
      <c r="K336" s="20" t="s">
        <v>305</v>
      </c>
      <c r="L336" s="34">
        <f t="shared" si="21"/>
        <v>90</v>
      </c>
      <c r="M336" s="39">
        <v>0.035</v>
      </c>
      <c r="N336" s="36">
        <f t="shared" si="22"/>
        <v>350</v>
      </c>
      <c r="O336" s="36">
        <f t="shared" si="23"/>
        <v>350</v>
      </c>
    </row>
    <row r="337" s="1" customFormat="1" ht="14.25" spans="1:15">
      <c r="A337" s="19">
        <v>335</v>
      </c>
      <c r="B337" s="20" t="s">
        <v>264</v>
      </c>
      <c r="C337" s="27" t="s">
        <v>1146</v>
      </c>
      <c r="D337" s="30" t="s">
        <v>1147</v>
      </c>
      <c r="E337" s="23">
        <v>40000</v>
      </c>
      <c r="F337" s="23">
        <v>40000</v>
      </c>
      <c r="G337" s="20" t="s">
        <v>704</v>
      </c>
      <c r="H337" s="20" t="s">
        <v>777</v>
      </c>
      <c r="I337" s="30" t="s">
        <v>43</v>
      </c>
      <c r="J337" s="20" t="s">
        <v>21</v>
      </c>
      <c r="K337" s="20" t="s">
        <v>305</v>
      </c>
      <c r="L337" s="34">
        <f t="shared" si="21"/>
        <v>90</v>
      </c>
      <c r="M337" s="39">
        <v>0.035</v>
      </c>
      <c r="N337" s="36">
        <f t="shared" si="22"/>
        <v>350</v>
      </c>
      <c r="O337" s="36">
        <f t="shared" si="23"/>
        <v>350</v>
      </c>
    </row>
    <row r="338" s="1" customFormat="1" ht="14.25" spans="1:15">
      <c r="A338" s="19">
        <v>336</v>
      </c>
      <c r="B338" s="20" t="s">
        <v>264</v>
      </c>
      <c r="C338" s="27" t="s">
        <v>1148</v>
      </c>
      <c r="D338" s="30" t="s">
        <v>1149</v>
      </c>
      <c r="E338" s="23">
        <v>50000</v>
      </c>
      <c r="F338" s="23">
        <v>50000</v>
      </c>
      <c r="G338" s="20" t="s">
        <v>697</v>
      </c>
      <c r="H338" s="20" t="s">
        <v>757</v>
      </c>
      <c r="I338" s="30" t="s">
        <v>1150</v>
      </c>
      <c r="J338" s="20" t="s">
        <v>21</v>
      </c>
      <c r="K338" s="20" t="s">
        <v>305</v>
      </c>
      <c r="L338" s="34">
        <f t="shared" si="21"/>
        <v>90</v>
      </c>
      <c r="M338" s="39">
        <v>0.035</v>
      </c>
      <c r="N338" s="36">
        <f t="shared" si="22"/>
        <v>437.5</v>
      </c>
      <c r="O338" s="36">
        <f t="shared" si="23"/>
        <v>437.5</v>
      </c>
    </row>
    <row r="339" s="1" customFormat="1" ht="14.25" spans="1:15">
      <c r="A339" s="19">
        <v>337</v>
      </c>
      <c r="B339" s="20" t="s">
        <v>264</v>
      </c>
      <c r="C339" s="27" t="s">
        <v>1151</v>
      </c>
      <c r="D339" s="30" t="s">
        <v>1152</v>
      </c>
      <c r="E339" s="23">
        <v>40000</v>
      </c>
      <c r="F339" s="23">
        <v>40000</v>
      </c>
      <c r="G339" s="20" t="s">
        <v>704</v>
      </c>
      <c r="H339" s="20" t="s">
        <v>1137</v>
      </c>
      <c r="I339" s="30" t="s">
        <v>1153</v>
      </c>
      <c r="J339" s="20" t="s">
        <v>21</v>
      </c>
      <c r="K339" s="20" t="s">
        <v>305</v>
      </c>
      <c r="L339" s="34">
        <f t="shared" si="21"/>
        <v>90</v>
      </c>
      <c r="M339" s="39">
        <v>0.035</v>
      </c>
      <c r="N339" s="36">
        <f t="shared" si="22"/>
        <v>350</v>
      </c>
      <c r="O339" s="36">
        <f t="shared" si="23"/>
        <v>350</v>
      </c>
    </row>
    <row r="340" s="1" customFormat="1" ht="14.25" spans="1:15">
      <c r="A340" s="19">
        <v>338</v>
      </c>
      <c r="B340" s="20" t="s">
        <v>55</v>
      </c>
      <c r="C340" s="27" t="s">
        <v>1154</v>
      </c>
      <c r="D340" s="30" t="s">
        <v>1155</v>
      </c>
      <c r="E340" s="23">
        <v>40000</v>
      </c>
      <c r="F340" s="23">
        <v>40000</v>
      </c>
      <c r="G340" s="20" t="s">
        <v>629</v>
      </c>
      <c r="H340" s="20" t="s">
        <v>630</v>
      </c>
      <c r="I340" s="30" t="s">
        <v>1156</v>
      </c>
      <c r="J340" s="20" t="s">
        <v>21</v>
      </c>
      <c r="K340" s="20" t="s">
        <v>305</v>
      </c>
      <c r="L340" s="34">
        <f t="shared" si="21"/>
        <v>90</v>
      </c>
      <c r="M340" s="39">
        <v>0.035</v>
      </c>
      <c r="N340" s="36">
        <f t="shared" si="22"/>
        <v>350</v>
      </c>
      <c r="O340" s="36">
        <f t="shared" si="23"/>
        <v>350</v>
      </c>
    </row>
    <row r="341" s="1" customFormat="1" ht="14.25" spans="1:15">
      <c r="A341" s="19">
        <v>339</v>
      </c>
      <c r="B341" s="20" t="s">
        <v>55</v>
      </c>
      <c r="C341" s="27" t="s">
        <v>1157</v>
      </c>
      <c r="D341" s="30" t="s">
        <v>1158</v>
      </c>
      <c r="E341" s="23">
        <v>50000</v>
      </c>
      <c r="F341" s="23">
        <v>50000</v>
      </c>
      <c r="G341" s="20" t="s">
        <v>805</v>
      </c>
      <c r="H341" s="20" t="s">
        <v>701</v>
      </c>
      <c r="I341" s="30" t="s">
        <v>895</v>
      </c>
      <c r="J341" s="20" t="s">
        <v>21</v>
      </c>
      <c r="K341" s="20" t="s">
        <v>305</v>
      </c>
      <c r="L341" s="34">
        <f t="shared" si="21"/>
        <v>90</v>
      </c>
      <c r="M341" s="39">
        <v>0.035</v>
      </c>
      <c r="N341" s="36">
        <f t="shared" si="22"/>
        <v>437.5</v>
      </c>
      <c r="O341" s="36">
        <f t="shared" si="23"/>
        <v>437.5</v>
      </c>
    </row>
    <row r="342" s="1" customFormat="1" ht="14.25" spans="1:15">
      <c r="A342" s="19">
        <v>340</v>
      </c>
      <c r="B342" s="20" t="s">
        <v>55</v>
      </c>
      <c r="C342" s="27" t="s">
        <v>1159</v>
      </c>
      <c r="D342" s="30" t="s">
        <v>1160</v>
      </c>
      <c r="E342" s="23">
        <v>40000</v>
      </c>
      <c r="F342" s="23">
        <v>40000</v>
      </c>
      <c r="G342" s="20" t="s">
        <v>709</v>
      </c>
      <c r="H342" s="20" t="s">
        <v>800</v>
      </c>
      <c r="I342" s="30" t="s">
        <v>43</v>
      </c>
      <c r="J342" s="20" t="s">
        <v>21</v>
      </c>
      <c r="K342" s="20" t="s">
        <v>305</v>
      </c>
      <c r="L342" s="34">
        <f t="shared" si="21"/>
        <v>90</v>
      </c>
      <c r="M342" s="39">
        <v>0.035</v>
      </c>
      <c r="N342" s="36">
        <f t="shared" si="22"/>
        <v>350</v>
      </c>
      <c r="O342" s="36">
        <f t="shared" si="23"/>
        <v>350</v>
      </c>
    </row>
    <row r="343" s="1" customFormat="1" ht="14.25" spans="1:15">
      <c r="A343" s="19">
        <v>341</v>
      </c>
      <c r="B343" s="20" t="s">
        <v>55</v>
      </c>
      <c r="C343" s="27" t="s">
        <v>1161</v>
      </c>
      <c r="D343" s="30" t="s">
        <v>1162</v>
      </c>
      <c r="E343" s="23">
        <v>30000</v>
      </c>
      <c r="F343" s="23">
        <v>30000</v>
      </c>
      <c r="G343" s="20" t="s">
        <v>1163</v>
      </c>
      <c r="H343" s="20" t="s">
        <v>1164</v>
      </c>
      <c r="I343" s="30" t="s">
        <v>43</v>
      </c>
      <c r="J343" s="20" t="s">
        <v>21</v>
      </c>
      <c r="K343" s="20" t="s">
        <v>305</v>
      </c>
      <c r="L343" s="34">
        <f t="shared" ref="L343:L403" si="24">K343-J343</f>
        <v>90</v>
      </c>
      <c r="M343" s="39">
        <v>0.035</v>
      </c>
      <c r="N343" s="36">
        <f t="shared" si="22"/>
        <v>262.5</v>
      </c>
      <c r="O343" s="36">
        <f t="shared" si="23"/>
        <v>262.5</v>
      </c>
    </row>
    <row r="344" s="1" customFormat="1" ht="14.25" spans="1:15">
      <c r="A344" s="19">
        <v>342</v>
      </c>
      <c r="B344" s="20" t="s">
        <v>55</v>
      </c>
      <c r="C344" s="27" t="s">
        <v>1165</v>
      </c>
      <c r="D344" s="30" t="s">
        <v>1166</v>
      </c>
      <c r="E344" s="23">
        <v>23800</v>
      </c>
      <c r="F344" s="23">
        <v>23800</v>
      </c>
      <c r="G344" s="20" t="s">
        <v>714</v>
      </c>
      <c r="H344" s="20" t="s">
        <v>1167</v>
      </c>
      <c r="I344" s="30" t="s">
        <v>43</v>
      </c>
      <c r="J344" s="20" t="s">
        <v>21</v>
      </c>
      <c r="K344" s="20" t="s">
        <v>305</v>
      </c>
      <c r="L344" s="34">
        <f t="shared" si="24"/>
        <v>90</v>
      </c>
      <c r="M344" s="39">
        <v>0.035</v>
      </c>
      <c r="N344" s="36">
        <f t="shared" si="22"/>
        <v>208.25</v>
      </c>
      <c r="O344" s="36">
        <f t="shared" si="23"/>
        <v>208.25</v>
      </c>
    </row>
    <row r="345" s="1" customFormat="1" ht="14.25" spans="1:15">
      <c r="A345" s="19">
        <v>343</v>
      </c>
      <c r="B345" s="20" t="s">
        <v>55</v>
      </c>
      <c r="C345" s="27" t="s">
        <v>1168</v>
      </c>
      <c r="D345" s="30" t="s">
        <v>1169</v>
      </c>
      <c r="E345" s="23">
        <v>34900</v>
      </c>
      <c r="F345" s="23">
        <v>34900</v>
      </c>
      <c r="G345" s="20" t="s">
        <v>709</v>
      </c>
      <c r="H345" s="20" t="s">
        <v>800</v>
      </c>
      <c r="I345" s="30" t="s">
        <v>1170</v>
      </c>
      <c r="J345" s="20" t="s">
        <v>21</v>
      </c>
      <c r="K345" s="20" t="s">
        <v>305</v>
      </c>
      <c r="L345" s="34">
        <f t="shared" si="24"/>
        <v>90</v>
      </c>
      <c r="M345" s="39">
        <v>0.035</v>
      </c>
      <c r="N345" s="36">
        <f t="shared" si="22"/>
        <v>305.375</v>
      </c>
      <c r="O345" s="36">
        <f t="shared" si="23"/>
        <v>305.38</v>
      </c>
    </row>
    <row r="346" s="1" customFormat="1" ht="14.25" spans="1:15">
      <c r="A346" s="19">
        <v>344</v>
      </c>
      <c r="B346" s="20" t="s">
        <v>55</v>
      </c>
      <c r="C346" s="27" t="s">
        <v>1171</v>
      </c>
      <c r="D346" s="30" t="s">
        <v>1172</v>
      </c>
      <c r="E346" s="23">
        <v>40000</v>
      </c>
      <c r="F346" s="23">
        <v>40000</v>
      </c>
      <c r="G346" s="20" t="s">
        <v>709</v>
      </c>
      <c r="H346" s="20" t="s">
        <v>800</v>
      </c>
      <c r="I346" s="30" t="s">
        <v>1173</v>
      </c>
      <c r="J346" s="20" t="s">
        <v>21</v>
      </c>
      <c r="K346" s="20" t="s">
        <v>305</v>
      </c>
      <c r="L346" s="34">
        <f t="shared" si="24"/>
        <v>90</v>
      </c>
      <c r="M346" s="39">
        <v>0.035</v>
      </c>
      <c r="N346" s="36">
        <f t="shared" si="22"/>
        <v>350</v>
      </c>
      <c r="O346" s="36">
        <f t="shared" si="23"/>
        <v>350</v>
      </c>
    </row>
    <row r="347" s="1" customFormat="1" ht="14.25" spans="1:15">
      <c r="A347" s="19">
        <v>345</v>
      </c>
      <c r="B347" s="20" t="s">
        <v>55</v>
      </c>
      <c r="C347" s="27" t="s">
        <v>1174</v>
      </c>
      <c r="D347" s="30" t="s">
        <v>1175</v>
      </c>
      <c r="E347" s="23">
        <v>50000</v>
      </c>
      <c r="F347" s="23">
        <v>50000</v>
      </c>
      <c r="G347" s="20" t="s">
        <v>1060</v>
      </c>
      <c r="H347" s="20" t="s">
        <v>1111</v>
      </c>
      <c r="I347" s="30" t="s">
        <v>610</v>
      </c>
      <c r="J347" s="20" t="s">
        <v>21</v>
      </c>
      <c r="K347" s="20" t="s">
        <v>305</v>
      </c>
      <c r="L347" s="34">
        <f t="shared" si="24"/>
        <v>90</v>
      </c>
      <c r="M347" s="39">
        <v>0.035</v>
      </c>
      <c r="N347" s="36">
        <f t="shared" si="22"/>
        <v>437.5</v>
      </c>
      <c r="O347" s="36">
        <f t="shared" si="23"/>
        <v>437.5</v>
      </c>
    </row>
    <row r="348" s="1" customFormat="1" ht="14.25" spans="1:15">
      <c r="A348" s="19">
        <v>346</v>
      </c>
      <c r="B348" s="20" t="s">
        <v>55</v>
      </c>
      <c r="C348" s="27" t="s">
        <v>1176</v>
      </c>
      <c r="D348" s="30" t="s">
        <v>1177</v>
      </c>
      <c r="E348" s="23">
        <v>39800</v>
      </c>
      <c r="F348" s="23">
        <v>39800</v>
      </c>
      <c r="G348" s="20" t="s">
        <v>638</v>
      </c>
      <c r="H348" s="20" t="s">
        <v>1178</v>
      </c>
      <c r="I348" s="30" t="s">
        <v>1179</v>
      </c>
      <c r="J348" s="20" t="s">
        <v>21</v>
      </c>
      <c r="K348" s="20" t="s">
        <v>305</v>
      </c>
      <c r="L348" s="34">
        <f t="shared" si="24"/>
        <v>90</v>
      </c>
      <c r="M348" s="39">
        <v>0.035</v>
      </c>
      <c r="N348" s="36">
        <f t="shared" si="22"/>
        <v>348.25</v>
      </c>
      <c r="O348" s="36">
        <f t="shared" si="23"/>
        <v>348.25</v>
      </c>
    </row>
    <row r="349" s="1" customFormat="1" ht="14.25" spans="1:15">
      <c r="A349" s="19">
        <v>347</v>
      </c>
      <c r="B349" s="20" t="s">
        <v>55</v>
      </c>
      <c r="C349" s="27" t="s">
        <v>1180</v>
      </c>
      <c r="D349" s="30" t="s">
        <v>1181</v>
      </c>
      <c r="E349" s="23">
        <v>30000</v>
      </c>
      <c r="F349" s="23">
        <v>30000</v>
      </c>
      <c r="G349" s="20" t="s">
        <v>629</v>
      </c>
      <c r="H349" s="20" t="s">
        <v>630</v>
      </c>
      <c r="I349" s="30" t="s">
        <v>43</v>
      </c>
      <c r="J349" s="20" t="s">
        <v>21</v>
      </c>
      <c r="K349" s="20" t="s">
        <v>305</v>
      </c>
      <c r="L349" s="34">
        <f t="shared" si="24"/>
        <v>90</v>
      </c>
      <c r="M349" s="39">
        <v>0.035</v>
      </c>
      <c r="N349" s="36">
        <f t="shared" si="22"/>
        <v>262.5</v>
      </c>
      <c r="O349" s="36">
        <f t="shared" si="23"/>
        <v>262.5</v>
      </c>
    </row>
    <row r="350" s="1" customFormat="1" ht="14.25" spans="1:15">
      <c r="A350" s="19">
        <v>348</v>
      </c>
      <c r="B350" s="20" t="s">
        <v>55</v>
      </c>
      <c r="C350" s="27" t="s">
        <v>1182</v>
      </c>
      <c r="D350" s="30" t="s">
        <v>1183</v>
      </c>
      <c r="E350" s="23">
        <v>40000</v>
      </c>
      <c r="F350" s="23">
        <v>40000</v>
      </c>
      <c r="G350" s="20" t="s">
        <v>756</v>
      </c>
      <c r="H350" s="20" t="s">
        <v>1184</v>
      </c>
      <c r="I350" s="30" t="s">
        <v>43</v>
      </c>
      <c r="J350" s="20" t="s">
        <v>21</v>
      </c>
      <c r="K350" s="20" t="s">
        <v>305</v>
      </c>
      <c r="L350" s="34">
        <f t="shared" si="24"/>
        <v>90</v>
      </c>
      <c r="M350" s="39">
        <v>0.03</v>
      </c>
      <c r="N350" s="36">
        <f t="shared" si="22"/>
        <v>300</v>
      </c>
      <c r="O350" s="36">
        <f t="shared" si="23"/>
        <v>300</v>
      </c>
    </row>
    <row r="351" s="1" customFormat="1" ht="14.25" spans="1:15">
      <c r="A351" s="19">
        <v>349</v>
      </c>
      <c r="B351" s="20" t="s">
        <v>55</v>
      </c>
      <c r="C351" s="27" t="s">
        <v>1185</v>
      </c>
      <c r="D351" s="30" t="s">
        <v>1186</v>
      </c>
      <c r="E351" s="23">
        <v>50000</v>
      </c>
      <c r="F351" s="23">
        <v>50000</v>
      </c>
      <c r="G351" s="20" t="s">
        <v>786</v>
      </c>
      <c r="H351" s="20" t="s">
        <v>483</v>
      </c>
      <c r="I351" s="30" t="s">
        <v>458</v>
      </c>
      <c r="J351" s="20" t="s">
        <v>21</v>
      </c>
      <c r="K351" s="20" t="s">
        <v>305</v>
      </c>
      <c r="L351" s="34">
        <f t="shared" si="24"/>
        <v>90</v>
      </c>
      <c r="M351" s="39">
        <v>0.035</v>
      </c>
      <c r="N351" s="36">
        <f t="shared" si="22"/>
        <v>437.5</v>
      </c>
      <c r="O351" s="36">
        <f t="shared" si="23"/>
        <v>437.5</v>
      </c>
    </row>
    <row r="352" s="1" customFormat="1" ht="14.25" spans="1:15">
      <c r="A352" s="19">
        <v>350</v>
      </c>
      <c r="B352" s="20" t="s">
        <v>55</v>
      </c>
      <c r="C352" s="27" t="s">
        <v>1187</v>
      </c>
      <c r="D352" s="30" t="s">
        <v>1188</v>
      </c>
      <c r="E352" s="23">
        <v>40000</v>
      </c>
      <c r="F352" s="23">
        <v>40000</v>
      </c>
      <c r="G352" s="20" t="s">
        <v>652</v>
      </c>
      <c r="H352" s="20" t="s">
        <v>604</v>
      </c>
      <c r="I352" s="30" t="s">
        <v>610</v>
      </c>
      <c r="J352" s="20" t="s">
        <v>21</v>
      </c>
      <c r="K352" s="20" t="s">
        <v>305</v>
      </c>
      <c r="L352" s="34">
        <f t="shared" si="24"/>
        <v>90</v>
      </c>
      <c r="M352" s="39">
        <v>0.035</v>
      </c>
      <c r="N352" s="36">
        <f t="shared" si="22"/>
        <v>350</v>
      </c>
      <c r="O352" s="36">
        <f t="shared" si="23"/>
        <v>350</v>
      </c>
    </row>
    <row r="353" s="1" customFormat="1" ht="14.25" spans="1:15">
      <c r="A353" s="19">
        <v>351</v>
      </c>
      <c r="B353" s="20" t="s">
        <v>55</v>
      </c>
      <c r="C353" s="27" t="s">
        <v>1189</v>
      </c>
      <c r="D353" s="30" t="s">
        <v>1190</v>
      </c>
      <c r="E353" s="23">
        <v>40000</v>
      </c>
      <c r="F353" s="23">
        <v>40000</v>
      </c>
      <c r="G353" s="20" t="s">
        <v>581</v>
      </c>
      <c r="H353" s="20" t="s">
        <v>577</v>
      </c>
      <c r="I353" s="30" t="s">
        <v>43</v>
      </c>
      <c r="J353" s="20" t="s">
        <v>21</v>
      </c>
      <c r="K353" s="20" t="s">
        <v>305</v>
      </c>
      <c r="L353" s="34">
        <f t="shared" si="24"/>
        <v>90</v>
      </c>
      <c r="M353" s="39">
        <v>0.035</v>
      </c>
      <c r="N353" s="36">
        <f t="shared" si="22"/>
        <v>350</v>
      </c>
      <c r="O353" s="36">
        <f t="shared" si="23"/>
        <v>350</v>
      </c>
    </row>
    <row r="354" s="1" customFormat="1" ht="14.25" spans="1:15">
      <c r="A354" s="19">
        <v>352</v>
      </c>
      <c r="B354" s="20" t="s">
        <v>55</v>
      </c>
      <c r="C354" s="27" t="s">
        <v>1191</v>
      </c>
      <c r="D354" s="30" t="s">
        <v>1192</v>
      </c>
      <c r="E354" s="23">
        <v>50000</v>
      </c>
      <c r="F354" s="23">
        <v>50000</v>
      </c>
      <c r="G354" s="20" t="s">
        <v>566</v>
      </c>
      <c r="H354" s="20" t="s">
        <v>567</v>
      </c>
      <c r="I354" s="30" t="s">
        <v>90</v>
      </c>
      <c r="J354" s="20" t="s">
        <v>21</v>
      </c>
      <c r="K354" s="20" t="s">
        <v>305</v>
      </c>
      <c r="L354" s="34">
        <f t="shared" si="24"/>
        <v>90</v>
      </c>
      <c r="M354" s="39">
        <v>0.035</v>
      </c>
      <c r="N354" s="36">
        <f t="shared" si="22"/>
        <v>437.5</v>
      </c>
      <c r="O354" s="36">
        <f t="shared" si="23"/>
        <v>437.5</v>
      </c>
    </row>
    <row r="355" s="1" customFormat="1" ht="14.25" spans="1:15">
      <c r="A355" s="19">
        <v>353</v>
      </c>
      <c r="B355" s="20" t="s">
        <v>55</v>
      </c>
      <c r="C355" s="27" t="s">
        <v>1193</v>
      </c>
      <c r="D355" s="30" t="s">
        <v>1194</v>
      </c>
      <c r="E355" s="23">
        <v>50000</v>
      </c>
      <c r="F355" s="23">
        <v>50000</v>
      </c>
      <c r="G355" s="20" t="s">
        <v>709</v>
      </c>
      <c r="H355" s="20" t="s">
        <v>800</v>
      </c>
      <c r="I355" s="30" t="s">
        <v>43</v>
      </c>
      <c r="J355" s="20" t="s">
        <v>21</v>
      </c>
      <c r="K355" s="20" t="s">
        <v>305</v>
      </c>
      <c r="L355" s="34">
        <f t="shared" si="24"/>
        <v>90</v>
      </c>
      <c r="M355" s="39">
        <v>0.035</v>
      </c>
      <c r="N355" s="36">
        <f t="shared" si="22"/>
        <v>437.5</v>
      </c>
      <c r="O355" s="36">
        <f t="shared" si="23"/>
        <v>437.5</v>
      </c>
    </row>
    <row r="356" s="1" customFormat="1" ht="14.25" spans="1:15">
      <c r="A356" s="19">
        <v>354</v>
      </c>
      <c r="B356" s="20" t="s">
        <v>55</v>
      </c>
      <c r="C356" s="27" t="s">
        <v>1195</v>
      </c>
      <c r="D356" s="30" t="s">
        <v>1196</v>
      </c>
      <c r="E356" s="23">
        <v>40000</v>
      </c>
      <c r="F356" s="23">
        <v>40000</v>
      </c>
      <c r="G356" s="20" t="s">
        <v>932</v>
      </c>
      <c r="H356" s="20" t="s">
        <v>382</v>
      </c>
      <c r="I356" s="30" t="s">
        <v>1197</v>
      </c>
      <c r="J356" s="20" t="s">
        <v>21</v>
      </c>
      <c r="K356" s="20" t="s">
        <v>305</v>
      </c>
      <c r="L356" s="34">
        <f t="shared" si="24"/>
        <v>90</v>
      </c>
      <c r="M356" s="39">
        <v>0.035</v>
      </c>
      <c r="N356" s="36">
        <f t="shared" si="22"/>
        <v>350</v>
      </c>
      <c r="O356" s="36">
        <f t="shared" si="23"/>
        <v>350</v>
      </c>
    </row>
    <row r="357" s="1" customFormat="1" ht="14.25" spans="1:15">
      <c r="A357" s="19">
        <v>355</v>
      </c>
      <c r="B357" s="20" t="s">
        <v>55</v>
      </c>
      <c r="C357" s="27" t="s">
        <v>1198</v>
      </c>
      <c r="D357" s="30" t="s">
        <v>1199</v>
      </c>
      <c r="E357" s="23">
        <v>29500</v>
      </c>
      <c r="F357" s="23">
        <v>29500</v>
      </c>
      <c r="G357" s="20" t="s">
        <v>1163</v>
      </c>
      <c r="H357" s="20" t="s">
        <v>1164</v>
      </c>
      <c r="I357" s="30" t="s">
        <v>43</v>
      </c>
      <c r="J357" s="20" t="s">
        <v>21</v>
      </c>
      <c r="K357" s="20" t="s">
        <v>305</v>
      </c>
      <c r="L357" s="34">
        <f t="shared" si="24"/>
        <v>90</v>
      </c>
      <c r="M357" s="39">
        <v>0.035</v>
      </c>
      <c r="N357" s="36">
        <f t="shared" si="22"/>
        <v>258.125</v>
      </c>
      <c r="O357" s="36">
        <f t="shared" si="23"/>
        <v>258.13</v>
      </c>
    </row>
    <row r="358" s="1" customFormat="1" ht="14.25" spans="1:15">
      <c r="A358" s="19">
        <v>356</v>
      </c>
      <c r="B358" s="20" t="s">
        <v>55</v>
      </c>
      <c r="C358" s="27" t="s">
        <v>1200</v>
      </c>
      <c r="D358" s="30" t="s">
        <v>1201</v>
      </c>
      <c r="E358" s="23">
        <v>25800</v>
      </c>
      <c r="F358" s="23">
        <v>25800</v>
      </c>
      <c r="G358" s="20" t="s">
        <v>571</v>
      </c>
      <c r="H358" s="20" t="s">
        <v>701</v>
      </c>
      <c r="I358" s="30" t="s">
        <v>610</v>
      </c>
      <c r="J358" s="20" t="s">
        <v>21</v>
      </c>
      <c r="K358" s="20" t="s">
        <v>305</v>
      </c>
      <c r="L358" s="34">
        <f t="shared" si="24"/>
        <v>90</v>
      </c>
      <c r="M358" s="39">
        <v>0.035</v>
      </c>
      <c r="N358" s="36">
        <f t="shared" si="22"/>
        <v>225.75</v>
      </c>
      <c r="O358" s="36">
        <f t="shared" si="23"/>
        <v>225.75</v>
      </c>
    </row>
    <row r="359" s="1" customFormat="1" ht="14.25" spans="1:15">
      <c r="A359" s="19">
        <v>357</v>
      </c>
      <c r="B359" s="20" t="s">
        <v>55</v>
      </c>
      <c r="C359" s="27" t="s">
        <v>1202</v>
      </c>
      <c r="D359" s="30" t="s">
        <v>1203</v>
      </c>
      <c r="E359" s="23">
        <v>50000</v>
      </c>
      <c r="F359" s="23">
        <v>50000</v>
      </c>
      <c r="G359" s="20" t="s">
        <v>932</v>
      </c>
      <c r="H359" s="20" t="s">
        <v>382</v>
      </c>
      <c r="I359" s="30" t="s">
        <v>43</v>
      </c>
      <c r="J359" s="20" t="s">
        <v>21</v>
      </c>
      <c r="K359" s="20" t="s">
        <v>305</v>
      </c>
      <c r="L359" s="34">
        <f t="shared" si="24"/>
        <v>90</v>
      </c>
      <c r="M359" s="39">
        <v>0.035</v>
      </c>
      <c r="N359" s="36">
        <f t="shared" si="22"/>
        <v>437.5</v>
      </c>
      <c r="O359" s="36">
        <f t="shared" si="23"/>
        <v>437.5</v>
      </c>
    </row>
    <row r="360" s="1" customFormat="1" ht="14.25" spans="1:15">
      <c r="A360" s="19">
        <v>358</v>
      </c>
      <c r="B360" s="20" t="s">
        <v>55</v>
      </c>
      <c r="C360" s="27" t="s">
        <v>1204</v>
      </c>
      <c r="D360" s="30" t="s">
        <v>1205</v>
      </c>
      <c r="E360" s="23">
        <v>39800</v>
      </c>
      <c r="F360" s="23">
        <v>39800</v>
      </c>
      <c r="G360" s="20" t="s">
        <v>591</v>
      </c>
      <c r="H360" s="20" t="s">
        <v>639</v>
      </c>
      <c r="I360" s="30" t="s">
        <v>1206</v>
      </c>
      <c r="J360" s="20" t="s">
        <v>21</v>
      </c>
      <c r="K360" s="20" t="s">
        <v>305</v>
      </c>
      <c r="L360" s="34">
        <f t="shared" si="24"/>
        <v>90</v>
      </c>
      <c r="M360" s="39">
        <v>0.035</v>
      </c>
      <c r="N360" s="36">
        <f t="shared" si="22"/>
        <v>348.25</v>
      </c>
      <c r="O360" s="36">
        <f t="shared" si="23"/>
        <v>348.25</v>
      </c>
    </row>
    <row r="361" s="1" customFormat="1" ht="14.25" spans="1:15">
      <c r="A361" s="19">
        <v>359</v>
      </c>
      <c r="B361" s="20" t="s">
        <v>55</v>
      </c>
      <c r="C361" s="27" t="s">
        <v>1207</v>
      </c>
      <c r="D361" s="30" t="s">
        <v>1208</v>
      </c>
      <c r="E361" s="23">
        <v>50000</v>
      </c>
      <c r="F361" s="23">
        <v>50000</v>
      </c>
      <c r="G361" s="20" t="s">
        <v>910</v>
      </c>
      <c r="H361" s="20" t="s">
        <v>1209</v>
      </c>
      <c r="I361" s="30" t="s">
        <v>43</v>
      </c>
      <c r="J361" s="20" t="s">
        <v>21</v>
      </c>
      <c r="K361" s="20" t="s">
        <v>305</v>
      </c>
      <c r="L361" s="34">
        <f t="shared" si="24"/>
        <v>90</v>
      </c>
      <c r="M361" s="39">
        <v>0.035</v>
      </c>
      <c r="N361" s="36">
        <f t="shared" si="22"/>
        <v>437.5</v>
      </c>
      <c r="O361" s="36">
        <f t="shared" si="23"/>
        <v>437.5</v>
      </c>
    </row>
    <row r="362" s="1" customFormat="1" ht="14.25" spans="1:15">
      <c r="A362" s="19">
        <v>360</v>
      </c>
      <c r="B362" s="20" t="s">
        <v>55</v>
      </c>
      <c r="C362" s="27" t="s">
        <v>1210</v>
      </c>
      <c r="D362" s="30" t="s">
        <v>1211</v>
      </c>
      <c r="E362" s="23">
        <v>50000</v>
      </c>
      <c r="F362" s="23">
        <v>50000</v>
      </c>
      <c r="G362" s="20" t="s">
        <v>795</v>
      </c>
      <c r="H362" s="20" t="s">
        <v>493</v>
      </c>
      <c r="I362" s="30" t="s">
        <v>90</v>
      </c>
      <c r="J362" s="20" t="s">
        <v>21</v>
      </c>
      <c r="K362" s="20" t="s">
        <v>305</v>
      </c>
      <c r="L362" s="34">
        <f t="shared" si="24"/>
        <v>90</v>
      </c>
      <c r="M362" s="39">
        <v>0.035</v>
      </c>
      <c r="N362" s="36">
        <f t="shared" si="22"/>
        <v>437.5</v>
      </c>
      <c r="O362" s="36">
        <f t="shared" si="23"/>
        <v>437.5</v>
      </c>
    </row>
    <row r="363" s="1" customFormat="1" ht="14.25" spans="1:15">
      <c r="A363" s="19">
        <v>361</v>
      </c>
      <c r="B363" s="20" t="s">
        <v>55</v>
      </c>
      <c r="C363" s="27" t="s">
        <v>1212</v>
      </c>
      <c r="D363" s="30" t="s">
        <v>1213</v>
      </c>
      <c r="E363" s="23">
        <v>50000</v>
      </c>
      <c r="F363" s="23">
        <v>50000</v>
      </c>
      <c r="G363" s="20" t="s">
        <v>879</v>
      </c>
      <c r="H363" s="20" t="s">
        <v>894</v>
      </c>
      <c r="I363" s="30" t="s">
        <v>43</v>
      </c>
      <c r="J363" s="20" t="s">
        <v>21</v>
      </c>
      <c r="K363" s="20" t="s">
        <v>305</v>
      </c>
      <c r="L363" s="34">
        <f t="shared" si="24"/>
        <v>90</v>
      </c>
      <c r="M363" s="39">
        <v>0.035</v>
      </c>
      <c r="N363" s="36">
        <f t="shared" si="22"/>
        <v>437.5</v>
      </c>
      <c r="O363" s="36">
        <f t="shared" si="23"/>
        <v>437.5</v>
      </c>
    </row>
    <row r="364" s="1" customFormat="1" ht="14.25" spans="1:15">
      <c r="A364" s="19">
        <v>362</v>
      </c>
      <c r="B364" s="20" t="s">
        <v>55</v>
      </c>
      <c r="C364" s="27" t="s">
        <v>1214</v>
      </c>
      <c r="D364" s="30" t="s">
        <v>1215</v>
      </c>
      <c r="E364" s="23">
        <v>40000</v>
      </c>
      <c r="F364" s="23">
        <v>40000</v>
      </c>
      <c r="G364" s="20" t="s">
        <v>581</v>
      </c>
      <c r="H364" s="20" t="s">
        <v>1216</v>
      </c>
      <c r="I364" s="30" t="s">
        <v>1217</v>
      </c>
      <c r="J364" s="20" t="s">
        <v>21</v>
      </c>
      <c r="K364" s="20" t="s">
        <v>305</v>
      </c>
      <c r="L364" s="34">
        <f t="shared" si="24"/>
        <v>90</v>
      </c>
      <c r="M364" s="39">
        <v>0.03</v>
      </c>
      <c r="N364" s="36">
        <f t="shared" si="22"/>
        <v>300</v>
      </c>
      <c r="O364" s="36">
        <f t="shared" si="23"/>
        <v>300</v>
      </c>
    </row>
    <row r="365" s="1" customFormat="1" ht="14.25" spans="1:15">
      <c r="A365" s="19">
        <v>363</v>
      </c>
      <c r="B365" s="20" t="s">
        <v>55</v>
      </c>
      <c r="C365" s="27" t="s">
        <v>1218</v>
      </c>
      <c r="D365" s="30" t="s">
        <v>1219</v>
      </c>
      <c r="E365" s="23">
        <v>40000</v>
      </c>
      <c r="F365" s="23">
        <v>40000</v>
      </c>
      <c r="G365" s="20" t="s">
        <v>615</v>
      </c>
      <c r="H365" s="20" t="s">
        <v>1220</v>
      </c>
      <c r="I365" s="30" t="s">
        <v>1221</v>
      </c>
      <c r="J365" s="20" t="s">
        <v>21</v>
      </c>
      <c r="K365" s="20" t="s">
        <v>305</v>
      </c>
      <c r="L365" s="34">
        <f t="shared" si="24"/>
        <v>90</v>
      </c>
      <c r="M365" s="39">
        <v>0.03</v>
      </c>
      <c r="N365" s="36">
        <f t="shared" si="22"/>
        <v>300</v>
      </c>
      <c r="O365" s="36">
        <f t="shared" si="23"/>
        <v>300</v>
      </c>
    </row>
    <row r="366" s="1" customFormat="1" ht="14.25" spans="1:15">
      <c r="A366" s="19">
        <v>364</v>
      </c>
      <c r="B366" s="20" t="s">
        <v>55</v>
      </c>
      <c r="C366" s="27" t="s">
        <v>1222</v>
      </c>
      <c r="D366" s="30" t="s">
        <v>1223</v>
      </c>
      <c r="E366" s="23">
        <v>40000</v>
      </c>
      <c r="F366" s="23">
        <v>40000</v>
      </c>
      <c r="G366" s="20" t="s">
        <v>684</v>
      </c>
      <c r="H366" s="20" t="s">
        <v>1224</v>
      </c>
      <c r="I366" s="30" t="s">
        <v>1225</v>
      </c>
      <c r="J366" s="20" t="s">
        <v>21</v>
      </c>
      <c r="K366" s="20" t="s">
        <v>305</v>
      </c>
      <c r="L366" s="34">
        <f t="shared" si="24"/>
        <v>90</v>
      </c>
      <c r="M366" s="39">
        <v>0.03</v>
      </c>
      <c r="N366" s="36">
        <f t="shared" si="22"/>
        <v>300</v>
      </c>
      <c r="O366" s="36">
        <f t="shared" si="23"/>
        <v>300</v>
      </c>
    </row>
    <row r="367" s="1" customFormat="1" ht="14.25" spans="1:15">
      <c r="A367" s="19">
        <v>365</v>
      </c>
      <c r="B367" s="20" t="s">
        <v>55</v>
      </c>
      <c r="C367" s="27" t="s">
        <v>1226</v>
      </c>
      <c r="D367" s="30" t="s">
        <v>1227</v>
      </c>
      <c r="E367" s="23">
        <v>25600</v>
      </c>
      <c r="F367" s="23">
        <v>25600</v>
      </c>
      <c r="G367" s="20" t="s">
        <v>874</v>
      </c>
      <c r="H367" s="20" t="s">
        <v>965</v>
      </c>
      <c r="I367" s="30" t="s">
        <v>43</v>
      </c>
      <c r="J367" s="20" t="s">
        <v>21</v>
      </c>
      <c r="K367" s="20" t="s">
        <v>305</v>
      </c>
      <c r="L367" s="34">
        <f t="shared" si="24"/>
        <v>90</v>
      </c>
      <c r="M367" s="39">
        <v>0.035</v>
      </c>
      <c r="N367" s="36">
        <f t="shared" si="22"/>
        <v>224</v>
      </c>
      <c r="O367" s="36">
        <f t="shared" si="23"/>
        <v>224</v>
      </c>
    </row>
    <row r="368" s="1" customFormat="1" ht="14.25" spans="1:15">
      <c r="A368" s="19">
        <v>366</v>
      </c>
      <c r="B368" s="20" t="s">
        <v>55</v>
      </c>
      <c r="C368" s="27" t="s">
        <v>1228</v>
      </c>
      <c r="D368" s="30" t="s">
        <v>1229</v>
      </c>
      <c r="E368" s="23">
        <v>40000</v>
      </c>
      <c r="F368" s="23">
        <v>40000</v>
      </c>
      <c r="G368" s="20" t="s">
        <v>655</v>
      </c>
      <c r="H368" s="20" t="s">
        <v>1230</v>
      </c>
      <c r="I368" s="30" t="s">
        <v>1231</v>
      </c>
      <c r="J368" s="20" t="s">
        <v>21</v>
      </c>
      <c r="K368" s="20" t="s">
        <v>305</v>
      </c>
      <c r="L368" s="34">
        <f t="shared" si="24"/>
        <v>90</v>
      </c>
      <c r="M368" s="39">
        <v>0.035</v>
      </c>
      <c r="N368" s="36">
        <f t="shared" si="22"/>
        <v>350</v>
      </c>
      <c r="O368" s="36">
        <f t="shared" si="23"/>
        <v>350</v>
      </c>
    </row>
    <row r="369" s="1" customFormat="1" ht="14.25" spans="1:15">
      <c r="A369" s="19">
        <v>367</v>
      </c>
      <c r="B369" s="20" t="s">
        <v>55</v>
      </c>
      <c r="C369" s="27" t="s">
        <v>1232</v>
      </c>
      <c r="D369" s="30" t="s">
        <v>1233</v>
      </c>
      <c r="E369" s="23">
        <v>50000</v>
      </c>
      <c r="F369" s="23">
        <v>50000</v>
      </c>
      <c r="G369" s="20" t="s">
        <v>697</v>
      </c>
      <c r="H369" s="20" t="s">
        <v>698</v>
      </c>
      <c r="I369" s="30" t="s">
        <v>75</v>
      </c>
      <c r="J369" s="20" t="s">
        <v>21</v>
      </c>
      <c r="K369" s="20" t="s">
        <v>305</v>
      </c>
      <c r="L369" s="34">
        <f t="shared" si="24"/>
        <v>90</v>
      </c>
      <c r="M369" s="39">
        <v>0.035</v>
      </c>
      <c r="N369" s="36">
        <f t="shared" si="22"/>
        <v>437.5</v>
      </c>
      <c r="O369" s="36">
        <f t="shared" si="23"/>
        <v>437.5</v>
      </c>
    </row>
    <row r="370" s="1" customFormat="1" ht="14.25" spans="1:15">
      <c r="A370" s="19">
        <v>368</v>
      </c>
      <c r="B370" s="20" t="s">
        <v>55</v>
      </c>
      <c r="C370" s="27" t="s">
        <v>1234</v>
      </c>
      <c r="D370" s="30" t="s">
        <v>1235</v>
      </c>
      <c r="E370" s="23">
        <v>40000</v>
      </c>
      <c r="F370" s="23">
        <v>40000</v>
      </c>
      <c r="G370" s="20" t="s">
        <v>615</v>
      </c>
      <c r="H370" s="20" t="s">
        <v>763</v>
      </c>
      <c r="I370" s="30" t="s">
        <v>1236</v>
      </c>
      <c r="J370" s="20" t="s">
        <v>21</v>
      </c>
      <c r="K370" s="20" t="s">
        <v>305</v>
      </c>
      <c r="L370" s="34">
        <f t="shared" si="24"/>
        <v>90</v>
      </c>
      <c r="M370" s="39">
        <v>0.035</v>
      </c>
      <c r="N370" s="36">
        <f t="shared" si="22"/>
        <v>350</v>
      </c>
      <c r="O370" s="36">
        <f t="shared" si="23"/>
        <v>350</v>
      </c>
    </row>
    <row r="371" s="1" customFormat="1" ht="14.25" spans="1:15">
      <c r="A371" s="19">
        <v>369</v>
      </c>
      <c r="B371" s="20" t="s">
        <v>55</v>
      </c>
      <c r="C371" s="27" t="s">
        <v>1237</v>
      </c>
      <c r="D371" s="30" t="s">
        <v>1238</v>
      </c>
      <c r="E371" s="23">
        <v>31800</v>
      </c>
      <c r="F371" s="23">
        <v>31800</v>
      </c>
      <c r="G371" s="20" t="s">
        <v>638</v>
      </c>
      <c r="H371" s="20" t="s">
        <v>1178</v>
      </c>
      <c r="I371" s="30" t="s">
        <v>1239</v>
      </c>
      <c r="J371" s="20" t="s">
        <v>21</v>
      </c>
      <c r="K371" s="20" t="s">
        <v>305</v>
      </c>
      <c r="L371" s="34">
        <f t="shared" si="24"/>
        <v>90</v>
      </c>
      <c r="M371" s="39">
        <v>0.035</v>
      </c>
      <c r="N371" s="36">
        <f t="shared" si="22"/>
        <v>278.25</v>
      </c>
      <c r="O371" s="36">
        <f t="shared" si="23"/>
        <v>278.25</v>
      </c>
    </row>
    <row r="372" s="1" customFormat="1" ht="14.25" spans="1:15">
      <c r="A372" s="19">
        <v>370</v>
      </c>
      <c r="B372" s="20" t="s">
        <v>55</v>
      </c>
      <c r="C372" s="27" t="s">
        <v>1240</v>
      </c>
      <c r="D372" s="30" t="s">
        <v>1241</v>
      </c>
      <c r="E372" s="23">
        <v>40000</v>
      </c>
      <c r="F372" s="23">
        <v>40000</v>
      </c>
      <c r="G372" s="20" t="s">
        <v>629</v>
      </c>
      <c r="H372" s="20" t="s">
        <v>630</v>
      </c>
      <c r="I372" s="30" t="s">
        <v>1242</v>
      </c>
      <c r="J372" s="20" t="s">
        <v>21</v>
      </c>
      <c r="K372" s="20" t="s">
        <v>305</v>
      </c>
      <c r="L372" s="34">
        <f t="shared" si="24"/>
        <v>90</v>
      </c>
      <c r="M372" s="39">
        <v>0.035</v>
      </c>
      <c r="N372" s="36">
        <f t="shared" si="22"/>
        <v>350</v>
      </c>
      <c r="O372" s="36">
        <f t="shared" si="23"/>
        <v>350</v>
      </c>
    </row>
    <row r="373" s="1" customFormat="1" ht="14.25" spans="1:15">
      <c r="A373" s="19">
        <v>371</v>
      </c>
      <c r="B373" s="20" t="s">
        <v>55</v>
      </c>
      <c r="C373" s="27" t="s">
        <v>1243</v>
      </c>
      <c r="D373" s="30" t="s">
        <v>1244</v>
      </c>
      <c r="E373" s="23">
        <v>50000</v>
      </c>
      <c r="F373" s="23">
        <v>50000</v>
      </c>
      <c r="G373" s="20" t="s">
        <v>607</v>
      </c>
      <c r="H373" s="20" t="s">
        <v>688</v>
      </c>
      <c r="I373" s="30" t="s">
        <v>610</v>
      </c>
      <c r="J373" s="20" t="s">
        <v>21</v>
      </c>
      <c r="K373" s="20" t="s">
        <v>305</v>
      </c>
      <c r="L373" s="34">
        <f t="shared" si="24"/>
        <v>90</v>
      </c>
      <c r="M373" s="39">
        <v>0.035</v>
      </c>
      <c r="N373" s="36">
        <f t="shared" si="22"/>
        <v>437.5</v>
      </c>
      <c r="O373" s="36">
        <f t="shared" si="23"/>
        <v>437.5</v>
      </c>
    </row>
    <row r="374" s="1" customFormat="1" ht="14.25" spans="1:15">
      <c r="A374" s="19">
        <v>372</v>
      </c>
      <c r="B374" s="20" t="s">
        <v>55</v>
      </c>
      <c r="C374" s="27" t="s">
        <v>1245</v>
      </c>
      <c r="D374" s="30" t="s">
        <v>1246</v>
      </c>
      <c r="E374" s="23">
        <v>40000</v>
      </c>
      <c r="F374" s="23">
        <v>40000</v>
      </c>
      <c r="G374" s="20" t="s">
        <v>1040</v>
      </c>
      <c r="H374" s="20" t="s">
        <v>616</v>
      </c>
      <c r="I374" s="30" t="s">
        <v>43</v>
      </c>
      <c r="J374" s="20" t="s">
        <v>21</v>
      </c>
      <c r="K374" s="20" t="s">
        <v>305</v>
      </c>
      <c r="L374" s="34">
        <f t="shared" si="24"/>
        <v>90</v>
      </c>
      <c r="M374" s="39">
        <v>0.035</v>
      </c>
      <c r="N374" s="36">
        <f t="shared" si="22"/>
        <v>350</v>
      </c>
      <c r="O374" s="36">
        <f t="shared" si="23"/>
        <v>350</v>
      </c>
    </row>
    <row r="375" s="1" customFormat="1" ht="14.25" spans="1:15">
      <c r="A375" s="19">
        <v>373</v>
      </c>
      <c r="B375" s="20" t="s">
        <v>55</v>
      </c>
      <c r="C375" s="27" t="s">
        <v>1247</v>
      </c>
      <c r="D375" s="30" t="s">
        <v>1248</v>
      </c>
      <c r="E375" s="23">
        <v>40000</v>
      </c>
      <c r="F375" s="23">
        <v>40000</v>
      </c>
      <c r="G375" s="20" t="s">
        <v>786</v>
      </c>
      <c r="H375" s="20" t="s">
        <v>325</v>
      </c>
      <c r="I375" s="30" t="s">
        <v>610</v>
      </c>
      <c r="J375" s="20" t="s">
        <v>21</v>
      </c>
      <c r="K375" s="20" t="s">
        <v>305</v>
      </c>
      <c r="L375" s="34">
        <f t="shared" si="24"/>
        <v>90</v>
      </c>
      <c r="M375" s="39">
        <v>0.035</v>
      </c>
      <c r="N375" s="36">
        <f t="shared" si="22"/>
        <v>350</v>
      </c>
      <c r="O375" s="36">
        <f t="shared" si="23"/>
        <v>350</v>
      </c>
    </row>
    <row r="376" s="1" customFormat="1" ht="14.25" spans="1:15">
      <c r="A376" s="19">
        <v>374</v>
      </c>
      <c r="B376" s="20" t="s">
        <v>55</v>
      </c>
      <c r="C376" s="27" t="s">
        <v>1249</v>
      </c>
      <c r="D376" s="30" t="s">
        <v>1250</v>
      </c>
      <c r="E376" s="23">
        <v>40000</v>
      </c>
      <c r="F376" s="23">
        <v>40000</v>
      </c>
      <c r="G376" s="20" t="s">
        <v>615</v>
      </c>
      <c r="H376" s="20" t="s">
        <v>1220</v>
      </c>
      <c r="I376" s="30" t="s">
        <v>1251</v>
      </c>
      <c r="J376" s="20" t="s">
        <v>21</v>
      </c>
      <c r="K376" s="20" t="s">
        <v>305</v>
      </c>
      <c r="L376" s="34">
        <f t="shared" si="24"/>
        <v>90</v>
      </c>
      <c r="M376" s="39">
        <v>0.03</v>
      </c>
      <c r="N376" s="36">
        <f t="shared" si="22"/>
        <v>300</v>
      </c>
      <c r="O376" s="36">
        <f t="shared" si="23"/>
        <v>300</v>
      </c>
    </row>
    <row r="377" s="1" customFormat="1" ht="14.25" spans="1:15">
      <c r="A377" s="19">
        <v>375</v>
      </c>
      <c r="B377" s="20" t="s">
        <v>55</v>
      </c>
      <c r="C377" s="27" t="s">
        <v>1252</v>
      </c>
      <c r="D377" s="30" t="s">
        <v>1253</v>
      </c>
      <c r="E377" s="23">
        <v>40000</v>
      </c>
      <c r="F377" s="23">
        <v>40000</v>
      </c>
      <c r="G377" s="20" t="s">
        <v>615</v>
      </c>
      <c r="H377" s="20" t="s">
        <v>763</v>
      </c>
      <c r="I377" s="30" t="s">
        <v>1254</v>
      </c>
      <c r="J377" s="20" t="s">
        <v>21</v>
      </c>
      <c r="K377" s="20" t="s">
        <v>305</v>
      </c>
      <c r="L377" s="34">
        <f t="shared" si="24"/>
        <v>90</v>
      </c>
      <c r="M377" s="39">
        <v>0.035</v>
      </c>
      <c r="N377" s="36">
        <f t="shared" si="22"/>
        <v>350</v>
      </c>
      <c r="O377" s="36">
        <f t="shared" si="23"/>
        <v>350</v>
      </c>
    </row>
    <row r="378" s="1" customFormat="1" ht="14.25" spans="1:15">
      <c r="A378" s="19">
        <v>376</v>
      </c>
      <c r="B378" s="20" t="s">
        <v>55</v>
      </c>
      <c r="C378" s="27" t="s">
        <v>1255</v>
      </c>
      <c r="D378" s="30" t="s">
        <v>1256</v>
      </c>
      <c r="E378" s="23">
        <v>49500</v>
      </c>
      <c r="F378" s="23">
        <v>49500</v>
      </c>
      <c r="G378" s="20" t="s">
        <v>591</v>
      </c>
      <c r="H378" s="20" t="s">
        <v>639</v>
      </c>
      <c r="I378" s="30" t="s">
        <v>43</v>
      </c>
      <c r="J378" s="20" t="s">
        <v>21</v>
      </c>
      <c r="K378" s="20" t="s">
        <v>305</v>
      </c>
      <c r="L378" s="34">
        <f t="shared" si="24"/>
        <v>90</v>
      </c>
      <c r="M378" s="39">
        <v>0.035</v>
      </c>
      <c r="N378" s="36">
        <f t="shared" si="22"/>
        <v>433.125</v>
      </c>
      <c r="O378" s="36">
        <f t="shared" si="23"/>
        <v>433.13</v>
      </c>
    </row>
    <row r="379" s="1" customFormat="1" ht="14.25" spans="1:15">
      <c r="A379" s="19">
        <v>377</v>
      </c>
      <c r="B379" s="20" t="s">
        <v>131</v>
      </c>
      <c r="C379" s="27" t="s">
        <v>1257</v>
      </c>
      <c r="D379" s="30" t="s">
        <v>1258</v>
      </c>
      <c r="E379" s="23">
        <v>50000</v>
      </c>
      <c r="F379" s="23">
        <v>50000</v>
      </c>
      <c r="G379" s="20" t="s">
        <v>581</v>
      </c>
      <c r="H379" s="20" t="s">
        <v>760</v>
      </c>
      <c r="I379" s="30" t="s">
        <v>331</v>
      </c>
      <c r="J379" s="20" t="s">
        <v>21</v>
      </c>
      <c r="K379" s="20" t="s">
        <v>305</v>
      </c>
      <c r="L379" s="34">
        <f t="shared" si="24"/>
        <v>90</v>
      </c>
      <c r="M379" s="39">
        <v>0.035</v>
      </c>
      <c r="N379" s="36">
        <f t="shared" si="22"/>
        <v>437.5</v>
      </c>
      <c r="O379" s="36">
        <f t="shared" si="23"/>
        <v>437.5</v>
      </c>
    </row>
    <row r="380" s="1" customFormat="1" ht="14.25" spans="1:15">
      <c r="A380" s="19">
        <v>378</v>
      </c>
      <c r="B380" s="20" t="s">
        <v>131</v>
      </c>
      <c r="C380" s="27" t="s">
        <v>1259</v>
      </c>
      <c r="D380" s="30" t="s">
        <v>1260</v>
      </c>
      <c r="E380" s="23">
        <v>50000</v>
      </c>
      <c r="F380" s="23">
        <v>50000</v>
      </c>
      <c r="G380" s="20" t="s">
        <v>571</v>
      </c>
      <c r="H380" s="20" t="s">
        <v>701</v>
      </c>
      <c r="I380" s="30" t="s">
        <v>1261</v>
      </c>
      <c r="J380" s="20" t="s">
        <v>21</v>
      </c>
      <c r="K380" s="20" t="s">
        <v>305</v>
      </c>
      <c r="L380" s="34">
        <f t="shared" si="24"/>
        <v>90</v>
      </c>
      <c r="M380" s="39">
        <v>0.035</v>
      </c>
      <c r="N380" s="36">
        <f t="shared" si="22"/>
        <v>437.5</v>
      </c>
      <c r="O380" s="36">
        <f t="shared" si="23"/>
        <v>437.5</v>
      </c>
    </row>
    <row r="381" s="1" customFormat="1" ht="14.25" spans="1:15">
      <c r="A381" s="19">
        <v>379</v>
      </c>
      <c r="B381" s="20" t="s">
        <v>131</v>
      </c>
      <c r="C381" s="27" t="s">
        <v>1262</v>
      </c>
      <c r="D381" s="30" t="s">
        <v>1263</v>
      </c>
      <c r="E381" s="23">
        <v>50000</v>
      </c>
      <c r="F381" s="23">
        <v>50000</v>
      </c>
      <c r="G381" s="20" t="s">
        <v>667</v>
      </c>
      <c r="H381" s="20" t="s">
        <v>742</v>
      </c>
      <c r="I381" s="30" t="s">
        <v>610</v>
      </c>
      <c r="J381" s="20" t="s">
        <v>21</v>
      </c>
      <c r="K381" s="20" t="s">
        <v>305</v>
      </c>
      <c r="L381" s="34">
        <f t="shared" si="24"/>
        <v>90</v>
      </c>
      <c r="M381" s="39">
        <v>0.035</v>
      </c>
      <c r="N381" s="36">
        <f t="shared" si="22"/>
        <v>437.5</v>
      </c>
      <c r="O381" s="36">
        <f t="shared" si="23"/>
        <v>437.5</v>
      </c>
    </row>
    <row r="382" s="1" customFormat="1" ht="14.25" spans="1:15">
      <c r="A382" s="19">
        <v>380</v>
      </c>
      <c r="B382" s="20" t="s">
        <v>131</v>
      </c>
      <c r="C382" s="27" t="s">
        <v>1264</v>
      </c>
      <c r="D382" s="30" t="s">
        <v>1265</v>
      </c>
      <c r="E382" s="23">
        <v>32000</v>
      </c>
      <c r="F382" s="23">
        <v>32000</v>
      </c>
      <c r="G382" s="20" t="s">
        <v>776</v>
      </c>
      <c r="H382" s="20" t="s">
        <v>777</v>
      </c>
      <c r="I382" s="30" t="s">
        <v>610</v>
      </c>
      <c r="J382" s="20" t="s">
        <v>21</v>
      </c>
      <c r="K382" s="20" t="s">
        <v>305</v>
      </c>
      <c r="L382" s="34">
        <f t="shared" si="24"/>
        <v>90</v>
      </c>
      <c r="M382" s="39">
        <v>0.035</v>
      </c>
      <c r="N382" s="36">
        <f t="shared" si="22"/>
        <v>280</v>
      </c>
      <c r="O382" s="36">
        <f t="shared" si="23"/>
        <v>280</v>
      </c>
    </row>
    <row r="383" s="1" customFormat="1" ht="14.25" spans="1:15">
      <c r="A383" s="19">
        <v>381</v>
      </c>
      <c r="B383" s="20" t="s">
        <v>131</v>
      </c>
      <c r="C383" s="27" t="s">
        <v>1266</v>
      </c>
      <c r="D383" s="30" t="s">
        <v>1267</v>
      </c>
      <c r="E383" s="23">
        <v>32000</v>
      </c>
      <c r="F383" s="23">
        <v>32000</v>
      </c>
      <c r="G383" s="20" t="s">
        <v>652</v>
      </c>
      <c r="H383" s="20" t="s">
        <v>604</v>
      </c>
      <c r="I383" s="30" t="s">
        <v>610</v>
      </c>
      <c r="J383" s="20" t="s">
        <v>21</v>
      </c>
      <c r="K383" s="20" t="s">
        <v>305</v>
      </c>
      <c r="L383" s="34">
        <f t="shared" si="24"/>
        <v>90</v>
      </c>
      <c r="M383" s="39">
        <v>0.035</v>
      </c>
      <c r="N383" s="36">
        <f t="shared" si="22"/>
        <v>280</v>
      </c>
      <c r="O383" s="36">
        <f t="shared" si="23"/>
        <v>280</v>
      </c>
    </row>
    <row r="384" s="1" customFormat="1" ht="14.25" spans="1:15">
      <c r="A384" s="19">
        <v>382</v>
      </c>
      <c r="B384" s="20" t="s">
        <v>131</v>
      </c>
      <c r="C384" s="27" t="s">
        <v>1268</v>
      </c>
      <c r="D384" s="30" t="s">
        <v>1269</v>
      </c>
      <c r="E384" s="23">
        <v>50000</v>
      </c>
      <c r="F384" s="23">
        <v>50000</v>
      </c>
      <c r="G384" s="20" t="s">
        <v>1086</v>
      </c>
      <c r="H384" s="20" t="s">
        <v>1087</v>
      </c>
      <c r="I384" s="30" t="s">
        <v>65</v>
      </c>
      <c r="J384" s="20" t="s">
        <v>21</v>
      </c>
      <c r="K384" s="20" t="s">
        <v>305</v>
      </c>
      <c r="L384" s="34">
        <f t="shared" si="24"/>
        <v>90</v>
      </c>
      <c r="M384" s="39">
        <v>0.035</v>
      </c>
      <c r="N384" s="36">
        <f t="shared" ref="N384:N447" si="25">E384*M384*L384/360</f>
        <v>437.5</v>
      </c>
      <c r="O384" s="36">
        <f t="shared" ref="O384:O447" si="26">ROUND(N384,2)</f>
        <v>437.5</v>
      </c>
    </row>
    <row r="385" s="1" customFormat="1" ht="14.25" spans="1:15">
      <c r="A385" s="19">
        <v>383</v>
      </c>
      <c r="B385" s="20" t="s">
        <v>131</v>
      </c>
      <c r="C385" s="27" t="s">
        <v>1270</v>
      </c>
      <c r="D385" s="30" t="s">
        <v>1271</v>
      </c>
      <c r="E385" s="23">
        <v>50000</v>
      </c>
      <c r="F385" s="23">
        <v>50000</v>
      </c>
      <c r="G385" s="20" t="s">
        <v>1272</v>
      </c>
      <c r="H385" s="20" t="s">
        <v>763</v>
      </c>
      <c r="I385" s="30" t="s">
        <v>31</v>
      </c>
      <c r="J385" s="20" t="s">
        <v>21</v>
      </c>
      <c r="K385" s="20" t="s">
        <v>305</v>
      </c>
      <c r="L385" s="34">
        <f t="shared" si="24"/>
        <v>90</v>
      </c>
      <c r="M385" s="39">
        <v>0.035</v>
      </c>
      <c r="N385" s="36">
        <f t="shared" si="25"/>
        <v>437.5</v>
      </c>
      <c r="O385" s="36">
        <f t="shared" si="26"/>
        <v>437.5</v>
      </c>
    </row>
    <row r="386" s="1" customFormat="1" ht="14.25" spans="1:15">
      <c r="A386" s="19">
        <v>384</v>
      </c>
      <c r="B386" s="20" t="s">
        <v>131</v>
      </c>
      <c r="C386" s="27" t="s">
        <v>1273</v>
      </c>
      <c r="D386" s="30" t="s">
        <v>1274</v>
      </c>
      <c r="E386" s="23">
        <v>50000</v>
      </c>
      <c r="F386" s="23">
        <v>50000</v>
      </c>
      <c r="G386" s="20" t="s">
        <v>714</v>
      </c>
      <c r="H386" s="20" t="s">
        <v>796</v>
      </c>
      <c r="I386" s="30" t="s">
        <v>331</v>
      </c>
      <c r="J386" s="20" t="s">
        <v>21</v>
      </c>
      <c r="K386" s="20" t="s">
        <v>305</v>
      </c>
      <c r="L386" s="34">
        <f t="shared" si="24"/>
        <v>90</v>
      </c>
      <c r="M386" s="39">
        <v>0.03</v>
      </c>
      <c r="N386" s="36">
        <f t="shared" si="25"/>
        <v>375</v>
      </c>
      <c r="O386" s="36">
        <f t="shared" si="26"/>
        <v>375</v>
      </c>
    </row>
    <row r="387" s="1" customFormat="1" ht="14.25" spans="1:15">
      <c r="A387" s="19">
        <v>385</v>
      </c>
      <c r="B387" s="20" t="s">
        <v>131</v>
      </c>
      <c r="C387" s="27" t="s">
        <v>318</v>
      </c>
      <c r="D387" s="30" t="s">
        <v>1275</v>
      </c>
      <c r="E387" s="23">
        <v>50000</v>
      </c>
      <c r="F387" s="23">
        <v>50000</v>
      </c>
      <c r="G387" s="20" t="s">
        <v>799</v>
      </c>
      <c r="H387" s="20" t="s">
        <v>748</v>
      </c>
      <c r="I387" s="30" t="s">
        <v>711</v>
      </c>
      <c r="J387" s="20" t="s">
        <v>21</v>
      </c>
      <c r="K387" s="20" t="s">
        <v>305</v>
      </c>
      <c r="L387" s="34">
        <f t="shared" si="24"/>
        <v>90</v>
      </c>
      <c r="M387" s="39">
        <v>0.035</v>
      </c>
      <c r="N387" s="36">
        <f t="shared" si="25"/>
        <v>437.5</v>
      </c>
      <c r="O387" s="36">
        <f t="shared" si="26"/>
        <v>437.5</v>
      </c>
    </row>
    <row r="388" s="1" customFormat="1" ht="14.25" spans="1:15">
      <c r="A388" s="19">
        <v>386</v>
      </c>
      <c r="B388" s="20" t="s">
        <v>131</v>
      </c>
      <c r="C388" s="27" t="s">
        <v>1276</v>
      </c>
      <c r="D388" s="30" t="s">
        <v>1277</v>
      </c>
      <c r="E388" s="23">
        <v>40000</v>
      </c>
      <c r="F388" s="23">
        <v>40000</v>
      </c>
      <c r="G388" s="20" t="s">
        <v>841</v>
      </c>
      <c r="H388" s="20" t="s">
        <v>842</v>
      </c>
      <c r="I388" s="30" t="s">
        <v>610</v>
      </c>
      <c r="J388" s="20" t="s">
        <v>21</v>
      </c>
      <c r="K388" s="20" t="s">
        <v>305</v>
      </c>
      <c r="L388" s="34">
        <f t="shared" si="24"/>
        <v>90</v>
      </c>
      <c r="M388" s="39">
        <v>0.035</v>
      </c>
      <c r="N388" s="36">
        <f t="shared" si="25"/>
        <v>350</v>
      </c>
      <c r="O388" s="36">
        <f t="shared" si="26"/>
        <v>350</v>
      </c>
    </row>
    <row r="389" s="1" customFormat="1" ht="14.25" spans="1:15">
      <c r="A389" s="19">
        <v>387</v>
      </c>
      <c r="B389" s="20" t="s">
        <v>131</v>
      </c>
      <c r="C389" s="27" t="s">
        <v>1278</v>
      </c>
      <c r="D389" s="30" t="s">
        <v>1279</v>
      </c>
      <c r="E389" s="23">
        <v>35000</v>
      </c>
      <c r="F389" s="23">
        <v>35000</v>
      </c>
      <c r="G389" s="20" t="s">
        <v>691</v>
      </c>
      <c r="H389" s="20" t="s">
        <v>731</v>
      </c>
      <c r="I389" s="30" t="s">
        <v>610</v>
      </c>
      <c r="J389" s="20" t="s">
        <v>21</v>
      </c>
      <c r="K389" s="20" t="s">
        <v>305</v>
      </c>
      <c r="L389" s="34">
        <f t="shared" si="24"/>
        <v>90</v>
      </c>
      <c r="M389" s="39">
        <v>0.035</v>
      </c>
      <c r="N389" s="36">
        <f t="shared" si="25"/>
        <v>306.25</v>
      </c>
      <c r="O389" s="36">
        <f t="shared" si="26"/>
        <v>306.25</v>
      </c>
    </row>
    <row r="390" s="1" customFormat="1" ht="14.25" spans="1:15">
      <c r="A390" s="19">
        <v>388</v>
      </c>
      <c r="B390" s="20" t="s">
        <v>131</v>
      </c>
      <c r="C390" s="27" t="s">
        <v>1280</v>
      </c>
      <c r="D390" s="30" t="s">
        <v>1281</v>
      </c>
      <c r="E390" s="23">
        <v>40000</v>
      </c>
      <c r="F390" s="23">
        <v>40000</v>
      </c>
      <c r="G390" s="20" t="s">
        <v>1040</v>
      </c>
      <c r="H390" s="20" t="s">
        <v>616</v>
      </c>
      <c r="I390" s="30" t="s">
        <v>1282</v>
      </c>
      <c r="J390" s="20" t="s">
        <v>21</v>
      </c>
      <c r="K390" s="20" t="s">
        <v>305</v>
      </c>
      <c r="L390" s="34">
        <f t="shared" si="24"/>
        <v>90</v>
      </c>
      <c r="M390" s="39">
        <v>0.035</v>
      </c>
      <c r="N390" s="36">
        <f t="shared" si="25"/>
        <v>350</v>
      </c>
      <c r="O390" s="36">
        <f t="shared" si="26"/>
        <v>350</v>
      </c>
    </row>
    <row r="391" s="1" customFormat="1" ht="14.25" spans="1:15">
      <c r="A391" s="19">
        <v>389</v>
      </c>
      <c r="B391" s="20" t="s">
        <v>131</v>
      </c>
      <c r="C391" s="27" t="s">
        <v>1283</v>
      </c>
      <c r="D391" s="30" t="s">
        <v>1284</v>
      </c>
      <c r="E391" s="23">
        <v>40000</v>
      </c>
      <c r="F391" s="23">
        <v>40000</v>
      </c>
      <c r="G391" s="20" t="s">
        <v>961</v>
      </c>
      <c r="H391" s="20" t="s">
        <v>701</v>
      </c>
      <c r="I391" s="30" t="s">
        <v>610</v>
      </c>
      <c r="J391" s="20" t="s">
        <v>21</v>
      </c>
      <c r="K391" s="20" t="s">
        <v>305</v>
      </c>
      <c r="L391" s="34">
        <f t="shared" si="24"/>
        <v>90</v>
      </c>
      <c r="M391" s="39">
        <v>0.035</v>
      </c>
      <c r="N391" s="36">
        <f t="shared" si="25"/>
        <v>350</v>
      </c>
      <c r="O391" s="36">
        <f t="shared" si="26"/>
        <v>350</v>
      </c>
    </row>
    <row r="392" s="1" customFormat="1" ht="14.25" spans="1:15">
      <c r="A392" s="19">
        <v>390</v>
      </c>
      <c r="B392" s="20" t="s">
        <v>131</v>
      </c>
      <c r="C392" s="27" t="s">
        <v>1285</v>
      </c>
      <c r="D392" s="30" t="s">
        <v>1265</v>
      </c>
      <c r="E392" s="23">
        <v>50000</v>
      </c>
      <c r="F392" s="23">
        <v>50000</v>
      </c>
      <c r="G392" s="20" t="s">
        <v>1040</v>
      </c>
      <c r="H392" s="20" t="s">
        <v>1041</v>
      </c>
      <c r="I392" s="30" t="s">
        <v>610</v>
      </c>
      <c r="J392" s="20" t="s">
        <v>21</v>
      </c>
      <c r="K392" s="20" t="s">
        <v>305</v>
      </c>
      <c r="L392" s="34">
        <f t="shared" si="24"/>
        <v>90</v>
      </c>
      <c r="M392" s="39">
        <v>0.035</v>
      </c>
      <c r="N392" s="36">
        <f t="shared" si="25"/>
        <v>437.5</v>
      </c>
      <c r="O392" s="36">
        <f t="shared" si="26"/>
        <v>437.5</v>
      </c>
    </row>
    <row r="393" s="1" customFormat="1" ht="14.25" spans="1:15">
      <c r="A393" s="19">
        <v>391</v>
      </c>
      <c r="B393" s="20" t="s">
        <v>131</v>
      </c>
      <c r="C393" s="27" t="s">
        <v>1286</v>
      </c>
      <c r="D393" s="30" t="s">
        <v>1287</v>
      </c>
      <c r="E393" s="23">
        <v>30000</v>
      </c>
      <c r="F393" s="23">
        <v>30000</v>
      </c>
      <c r="G393" s="20" t="s">
        <v>647</v>
      </c>
      <c r="H393" s="20" t="s">
        <v>942</v>
      </c>
      <c r="I393" s="30" t="s">
        <v>610</v>
      </c>
      <c r="J393" s="20" t="s">
        <v>21</v>
      </c>
      <c r="K393" s="20" t="s">
        <v>305</v>
      </c>
      <c r="L393" s="34">
        <f t="shared" si="24"/>
        <v>90</v>
      </c>
      <c r="M393" s="39">
        <v>0.035</v>
      </c>
      <c r="N393" s="36">
        <f t="shared" si="25"/>
        <v>262.5</v>
      </c>
      <c r="O393" s="36">
        <f t="shared" si="26"/>
        <v>262.5</v>
      </c>
    </row>
    <row r="394" s="1" customFormat="1" ht="14.25" spans="1:15">
      <c r="A394" s="19">
        <v>392</v>
      </c>
      <c r="B394" s="20" t="s">
        <v>131</v>
      </c>
      <c r="C394" s="27" t="s">
        <v>1288</v>
      </c>
      <c r="D394" s="29" t="s">
        <v>1289</v>
      </c>
      <c r="E394" s="23">
        <v>40000</v>
      </c>
      <c r="F394" s="23">
        <v>40000</v>
      </c>
      <c r="G394" s="20" t="s">
        <v>662</v>
      </c>
      <c r="H394" s="20" t="s">
        <v>663</v>
      </c>
      <c r="I394" s="30" t="s">
        <v>1290</v>
      </c>
      <c r="J394" s="20" t="s">
        <v>21</v>
      </c>
      <c r="K394" s="20" t="s">
        <v>305</v>
      </c>
      <c r="L394" s="34">
        <f t="shared" si="24"/>
        <v>90</v>
      </c>
      <c r="M394" s="39">
        <v>0.035</v>
      </c>
      <c r="N394" s="36">
        <f t="shared" si="25"/>
        <v>350</v>
      </c>
      <c r="O394" s="36">
        <f t="shared" si="26"/>
        <v>350</v>
      </c>
    </row>
    <row r="395" s="1" customFormat="1" ht="14.25" spans="1:15">
      <c r="A395" s="19">
        <v>393</v>
      </c>
      <c r="B395" s="20" t="s">
        <v>131</v>
      </c>
      <c r="C395" s="27" t="s">
        <v>1291</v>
      </c>
      <c r="D395" s="30" t="s">
        <v>1292</v>
      </c>
      <c r="E395" s="23">
        <v>32000</v>
      </c>
      <c r="F395" s="23">
        <v>32000</v>
      </c>
      <c r="G395" s="20" t="s">
        <v>667</v>
      </c>
      <c r="H395" s="20" t="s">
        <v>1293</v>
      </c>
      <c r="I395" s="30" t="s">
        <v>610</v>
      </c>
      <c r="J395" s="20" t="s">
        <v>21</v>
      </c>
      <c r="K395" s="20" t="s">
        <v>305</v>
      </c>
      <c r="L395" s="34">
        <f t="shared" si="24"/>
        <v>90</v>
      </c>
      <c r="M395" s="39">
        <v>0.03</v>
      </c>
      <c r="N395" s="36">
        <f t="shared" si="25"/>
        <v>240</v>
      </c>
      <c r="O395" s="36">
        <f t="shared" si="26"/>
        <v>240</v>
      </c>
    </row>
    <row r="396" s="1" customFormat="1" ht="14.25" spans="1:15">
      <c r="A396" s="19">
        <v>394</v>
      </c>
      <c r="B396" s="20" t="s">
        <v>131</v>
      </c>
      <c r="C396" s="27" t="s">
        <v>1294</v>
      </c>
      <c r="D396" s="29" t="s">
        <v>1295</v>
      </c>
      <c r="E396" s="23">
        <v>49900</v>
      </c>
      <c r="F396" s="23">
        <v>49900</v>
      </c>
      <c r="G396" s="20" t="s">
        <v>691</v>
      </c>
      <c r="H396" s="20" t="s">
        <v>792</v>
      </c>
      <c r="I396" s="30" t="s">
        <v>610</v>
      </c>
      <c r="J396" s="20" t="s">
        <v>21</v>
      </c>
      <c r="K396" s="20" t="s">
        <v>305</v>
      </c>
      <c r="L396" s="34">
        <f t="shared" si="24"/>
        <v>90</v>
      </c>
      <c r="M396" s="39">
        <v>0.035</v>
      </c>
      <c r="N396" s="36">
        <f t="shared" si="25"/>
        <v>436.625</v>
      </c>
      <c r="O396" s="36">
        <f t="shared" si="26"/>
        <v>436.63</v>
      </c>
    </row>
    <row r="397" s="1" customFormat="1" ht="14.25" spans="1:15">
      <c r="A397" s="19">
        <v>395</v>
      </c>
      <c r="B397" s="20" t="s">
        <v>131</v>
      </c>
      <c r="C397" s="27" t="s">
        <v>1296</v>
      </c>
      <c r="D397" s="30" t="s">
        <v>1297</v>
      </c>
      <c r="E397" s="23">
        <v>40000</v>
      </c>
      <c r="F397" s="23">
        <v>40000</v>
      </c>
      <c r="G397" s="20" t="s">
        <v>662</v>
      </c>
      <c r="H397" s="20" t="s">
        <v>663</v>
      </c>
      <c r="I397" s="30" t="s">
        <v>973</v>
      </c>
      <c r="J397" s="20" t="s">
        <v>21</v>
      </c>
      <c r="K397" s="20" t="s">
        <v>305</v>
      </c>
      <c r="L397" s="34">
        <f t="shared" si="24"/>
        <v>90</v>
      </c>
      <c r="M397" s="39">
        <v>0.035</v>
      </c>
      <c r="N397" s="36">
        <f t="shared" si="25"/>
        <v>350</v>
      </c>
      <c r="O397" s="36">
        <f t="shared" si="26"/>
        <v>350</v>
      </c>
    </row>
    <row r="398" s="1" customFormat="1" ht="14.25" spans="1:15">
      <c r="A398" s="19">
        <v>396</v>
      </c>
      <c r="B398" s="20" t="s">
        <v>131</v>
      </c>
      <c r="C398" s="27" t="s">
        <v>1298</v>
      </c>
      <c r="D398" s="30" t="s">
        <v>1299</v>
      </c>
      <c r="E398" s="23">
        <v>40000</v>
      </c>
      <c r="F398" s="23">
        <v>40000</v>
      </c>
      <c r="G398" s="20" t="s">
        <v>954</v>
      </c>
      <c r="H398" s="20" t="s">
        <v>855</v>
      </c>
      <c r="I398" s="30" t="s">
        <v>1300</v>
      </c>
      <c r="J398" s="20" t="s">
        <v>21</v>
      </c>
      <c r="K398" s="20" t="s">
        <v>305</v>
      </c>
      <c r="L398" s="34">
        <f t="shared" si="24"/>
        <v>90</v>
      </c>
      <c r="M398" s="39">
        <v>0.035</v>
      </c>
      <c r="N398" s="36">
        <f t="shared" si="25"/>
        <v>350</v>
      </c>
      <c r="O398" s="36">
        <f t="shared" si="26"/>
        <v>350</v>
      </c>
    </row>
    <row r="399" s="1" customFormat="1" ht="14.25" spans="1:15">
      <c r="A399" s="19">
        <v>397</v>
      </c>
      <c r="B399" s="20" t="s">
        <v>131</v>
      </c>
      <c r="C399" s="27" t="s">
        <v>1301</v>
      </c>
      <c r="D399" s="30" t="s">
        <v>1302</v>
      </c>
      <c r="E399" s="23">
        <v>40000</v>
      </c>
      <c r="F399" s="23">
        <v>40000</v>
      </c>
      <c r="G399" s="20" t="s">
        <v>1094</v>
      </c>
      <c r="H399" s="20" t="s">
        <v>567</v>
      </c>
      <c r="I399" s="30" t="s">
        <v>1303</v>
      </c>
      <c r="J399" s="20" t="s">
        <v>21</v>
      </c>
      <c r="K399" s="20" t="s">
        <v>305</v>
      </c>
      <c r="L399" s="34">
        <f t="shared" si="24"/>
        <v>90</v>
      </c>
      <c r="M399" s="39">
        <v>0.035</v>
      </c>
      <c r="N399" s="36">
        <f t="shared" si="25"/>
        <v>350</v>
      </c>
      <c r="O399" s="36">
        <f t="shared" si="26"/>
        <v>350</v>
      </c>
    </row>
    <row r="400" s="1" customFormat="1" ht="14.25" spans="1:15">
      <c r="A400" s="19">
        <v>398</v>
      </c>
      <c r="B400" s="20" t="s">
        <v>131</v>
      </c>
      <c r="C400" s="27" t="s">
        <v>1304</v>
      </c>
      <c r="D400" s="30" t="s">
        <v>1305</v>
      </c>
      <c r="E400" s="23">
        <v>50000</v>
      </c>
      <c r="F400" s="23">
        <v>50000</v>
      </c>
      <c r="G400" s="20" t="s">
        <v>667</v>
      </c>
      <c r="H400" s="20" t="s">
        <v>742</v>
      </c>
      <c r="I400" s="30" t="s">
        <v>610</v>
      </c>
      <c r="J400" s="20" t="s">
        <v>21</v>
      </c>
      <c r="K400" s="20" t="s">
        <v>305</v>
      </c>
      <c r="L400" s="34">
        <f t="shared" si="24"/>
        <v>90</v>
      </c>
      <c r="M400" s="39">
        <v>0.035</v>
      </c>
      <c r="N400" s="36">
        <f t="shared" si="25"/>
        <v>437.5</v>
      </c>
      <c r="O400" s="36">
        <f t="shared" si="26"/>
        <v>437.5</v>
      </c>
    </row>
    <row r="401" s="1" customFormat="1" ht="14.25" spans="1:15">
      <c r="A401" s="19">
        <v>399</v>
      </c>
      <c r="B401" s="20" t="s">
        <v>131</v>
      </c>
      <c r="C401" s="27" t="s">
        <v>1306</v>
      </c>
      <c r="D401" s="30" t="s">
        <v>1307</v>
      </c>
      <c r="E401" s="23">
        <v>40000</v>
      </c>
      <c r="F401" s="23">
        <v>40000</v>
      </c>
      <c r="G401" s="20" t="s">
        <v>596</v>
      </c>
      <c r="H401" s="20" t="s">
        <v>325</v>
      </c>
      <c r="I401" s="30" t="s">
        <v>1308</v>
      </c>
      <c r="J401" s="20" t="s">
        <v>21</v>
      </c>
      <c r="K401" s="20" t="s">
        <v>305</v>
      </c>
      <c r="L401" s="34">
        <f t="shared" si="24"/>
        <v>90</v>
      </c>
      <c r="M401" s="39">
        <v>0.035</v>
      </c>
      <c r="N401" s="36">
        <f t="shared" si="25"/>
        <v>350</v>
      </c>
      <c r="O401" s="36">
        <f t="shared" si="26"/>
        <v>350</v>
      </c>
    </row>
    <row r="402" s="1" customFormat="1" ht="14.25" spans="1:15">
      <c r="A402" s="19">
        <v>400</v>
      </c>
      <c r="B402" s="20" t="s">
        <v>131</v>
      </c>
      <c r="C402" s="27" t="s">
        <v>1309</v>
      </c>
      <c r="D402" s="30" t="s">
        <v>1310</v>
      </c>
      <c r="E402" s="23">
        <v>35000</v>
      </c>
      <c r="F402" s="23">
        <v>35000</v>
      </c>
      <c r="G402" s="20" t="s">
        <v>1086</v>
      </c>
      <c r="H402" s="20" t="s">
        <v>1087</v>
      </c>
      <c r="I402" s="30" t="s">
        <v>1311</v>
      </c>
      <c r="J402" s="20" t="s">
        <v>21</v>
      </c>
      <c r="K402" s="20" t="s">
        <v>305</v>
      </c>
      <c r="L402" s="34">
        <f t="shared" si="24"/>
        <v>90</v>
      </c>
      <c r="M402" s="39">
        <v>0.035</v>
      </c>
      <c r="N402" s="36">
        <f t="shared" si="25"/>
        <v>306.25</v>
      </c>
      <c r="O402" s="36">
        <f t="shared" si="26"/>
        <v>306.25</v>
      </c>
    </row>
    <row r="403" s="1" customFormat="1" ht="14.25" spans="1:15">
      <c r="A403" s="19">
        <v>401</v>
      </c>
      <c r="B403" s="20" t="s">
        <v>131</v>
      </c>
      <c r="C403" s="27" t="s">
        <v>1312</v>
      </c>
      <c r="D403" s="29" t="s">
        <v>1313</v>
      </c>
      <c r="E403" s="23">
        <v>50000</v>
      </c>
      <c r="F403" s="23">
        <v>50000</v>
      </c>
      <c r="G403" s="20" t="s">
        <v>1314</v>
      </c>
      <c r="H403" s="20" t="s">
        <v>800</v>
      </c>
      <c r="I403" s="30" t="s">
        <v>331</v>
      </c>
      <c r="J403" s="20" t="s">
        <v>21</v>
      </c>
      <c r="K403" s="20" t="s">
        <v>305</v>
      </c>
      <c r="L403" s="34">
        <f t="shared" si="24"/>
        <v>90</v>
      </c>
      <c r="M403" s="39">
        <v>0.035</v>
      </c>
      <c r="N403" s="36">
        <f t="shared" si="25"/>
        <v>437.5</v>
      </c>
      <c r="O403" s="36">
        <f t="shared" si="26"/>
        <v>437.5</v>
      </c>
    </row>
    <row r="404" s="1" customFormat="1" ht="14.25" spans="1:15">
      <c r="A404" s="19">
        <v>402</v>
      </c>
      <c r="B404" s="20" t="s">
        <v>131</v>
      </c>
      <c r="C404" s="27" t="s">
        <v>1315</v>
      </c>
      <c r="D404" s="30" t="s">
        <v>1316</v>
      </c>
      <c r="E404" s="23">
        <v>50000</v>
      </c>
      <c r="F404" s="23">
        <v>50000</v>
      </c>
      <c r="G404" s="20" t="s">
        <v>883</v>
      </c>
      <c r="H404" s="20" t="s">
        <v>705</v>
      </c>
      <c r="I404" s="30" t="s">
        <v>610</v>
      </c>
      <c r="J404" s="20" t="s">
        <v>21</v>
      </c>
      <c r="K404" s="20" t="s">
        <v>305</v>
      </c>
      <c r="L404" s="34">
        <f t="shared" ref="L404:L441" si="27">K404-J404</f>
        <v>90</v>
      </c>
      <c r="M404" s="39">
        <v>0.035</v>
      </c>
      <c r="N404" s="36">
        <f t="shared" si="25"/>
        <v>437.5</v>
      </c>
      <c r="O404" s="36">
        <f t="shared" si="26"/>
        <v>437.5</v>
      </c>
    </row>
    <row r="405" s="1" customFormat="1" ht="14.25" spans="1:15">
      <c r="A405" s="19">
        <v>403</v>
      </c>
      <c r="B405" s="20" t="s">
        <v>131</v>
      </c>
      <c r="C405" s="27" t="s">
        <v>1317</v>
      </c>
      <c r="D405" s="30" t="s">
        <v>1318</v>
      </c>
      <c r="E405" s="23">
        <v>40000</v>
      </c>
      <c r="F405" s="23">
        <v>40000</v>
      </c>
      <c r="G405" s="20" t="s">
        <v>786</v>
      </c>
      <c r="H405" s="20" t="s">
        <v>483</v>
      </c>
      <c r="I405" s="30" t="s">
        <v>610</v>
      </c>
      <c r="J405" s="20" t="s">
        <v>21</v>
      </c>
      <c r="K405" s="20" t="s">
        <v>305</v>
      </c>
      <c r="L405" s="34">
        <f t="shared" si="27"/>
        <v>90</v>
      </c>
      <c r="M405" s="39">
        <v>0.035</v>
      </c>
      <c r="N405" s="36">
        <f t="shared" si="25"/>
        <v>350</v>
      </c>
      <c r="O405" s="36">
        <f t="shared" si="26"/>
        <v>350</v>
      </c>
    </row>
    <row r="406" s="1" customFormat="1" ht="14.25" spans="1:15">
      <c r="A406" s="19">
        <v>404</v>
      </c>
      <c r="B406" s="20" t="s">
        <v>131</v>
      </c>
      <c r="C406" s="27" t="s">
        <v>1319</v>
      </c>
      <c r="D406" s="30" t="s">
        <v>1320</v>
      </c>
      <c r="E406" s="23">
        <v>40000</v>
      </c>
      <c r="F406" s="23">
        <v>40000</v>
      </c>
      <c r="G406" s="20" t="s">
        <v>591</v>
      </c>
      <c r="H406" s="20" t="s">
        <v>1321</v>
      </c>
      <c r="I406" s="30" t="s">
        <v>1322</v>
      </c>
      <c r="J406" s="20" t="s">
        <v>21</v>
      </c>
      <c r="K406" s="20" t="s">
        <v>305</v>
      </c>
      <c r="L406" s="34">
        <f t="shared" si="27"/>
        <v>90</v>
      </c>
      <c r="M406" s="39">
        <v>0.035</v>
      </c>
      <c r="N406" s="36">
        <f t="shared" si="25"/>
        <v>350</v>
      </c>
      <c r="O406" s="36">
        <f t="shared" si="26"/>
        <v>350</v>
      </c>
    </row>
    <row r="407" s="1" customFormat="1" ht="14.25" spans="1:15">
      <c r="A407" s="19">
        <v>405</v>
      </c>
      <c r="B407" s="20" t="s">
        <v>131</v>
      </c>
      <c r="C407" s="27" t="s">
        <v>1323</v>
      </c>
      <c r="D407" s="30" t="s">
        <v>1324</v>
      </c>
      <c r="E407" s="23">
        <v>40000</v>
      </c>
      <c r="F407" s="23">
        <v>40000</v>
      </c>
      <c r="G407" s="20" t="s">
        <v>591</v>
      </c>
      <c r="H407" s="20" t="s">
        <v>1325</v>
      </c>
      <c r="I407" s="30" t="s">
        <v>610</v>
      </c>
      <c r="J407" s="20" t="s">
        <v>21</v>
      </c>
      <c r="K407" s="20" t="s">
        <v>305</v>
      </c>
      <c r="L407" s="34">
        <f t="shared" si="27"/>
        <v>90</v>
      </c>
      <c r="M407" s="39">
        <v>0.03</v>
      </c>
      <c r="N407" s="36">
        <f t="shared" si="25"/>
        <v>300</v>
      </c>
      <c r="O407" s="36">
        <f t="shared" si="26"/>
        <v>300</v>
      </c>
    </row>
    <row r="408" s="1" customFormat="1" ht="14.25" spans="1:15">
      <c r="A408" s="19">
        <v>406</v>
      </c>
      <c r="B408" s="20" t="s">
        <v>131</v>
      </c>
      <c r="C408" s="27" t="s">
        <v>1326</v>
      </c>
      <c r="D408" s="30" t="s">
        <v>1327</v>
      </c>
      <c r="E408" s="23">
        <v>38000</v>
      </c>
      <c r="F408" s="23">
        <v>38000</v>
      </c>
      <c r="G408" s="20" t="s">
        <v>1314</v>
      </c>
      <c r="H408" s="20" t="s">
        <v>800</v>
      </c>
      <c r="I408" s="30" t="s">
        <v>1328</v>
      </c>
      <c r="J408" s="20" t="s">
        <v>21</v>
      </c>
      <c r="K408" s="20" t="s">
        <v>305</v>
      </c>
      <c r="L408" s="34">
        <f t="shared" si="27"/>
        <v>90</v>
      </c>
      <c r="M408" s="39">
        <v>0.035</v>
      </c>
      <c r="N408" s="36">
        <f t="shared" si="25"/>
        <v>332.5</v>
      </c>
      <c r="O408" s="36">
        <f t="shared" si="26"/>
        <v>332.5</v>
      </c>
    </row>
    <row r="409" s="1" customFormat="1" ht="14.25" spans="1:15">
      <c r="A409" s="19">
        <v>407</v>
      </c>
      <c r="B409" s="20" t="s">
        <v>131</v>
      </c>
      <c r="C409" s="27" t="s">
        <v>1329</v>
      </c>
      <c r="D409" s="30" t="s">
        <v>1330</v>
      </c>
      <c r="E409" s="23">
        <v>50000</v>
      </c>
      <c r="F409" s="23">
        <v>50000</v>
      </c>
      <c r="G409" s="20" t="s">
        <v>910</v>
      </c>
      <c r="H409" s="20" t="s">
        <v>715</v>
      </c>
      <c r="I409" s="30" t="s">
        <v>610</v>
      </c>
      <c r="J409" s="20" t="s">
        <v>21</v>
      </c>
      <c r="K409" s="20" t="s">
        <v>305</v>
      </c>
      <c r="L409" s="34">
        <f t="shared" si="27"/>
        <v>90</v>
      </c>
      <c r="M409" s="39">
        <v>0.035</v>
      </c>
      <c r="N409" s="36">
        <f t="shared" si="25"/>
        <v>437.5</v>
      </c>
      <c r="O409" s="36">
        <f t="shared" si="26"/>
        <v>437.5</v>
      </c>
    </row>
    <row r="410" s="1" customFormat="1" ht="14.25" spans="1:15">
      <c r="A410" s="19">
        <v>408</v>
      </c>
      <c r="B410" s="20" t="s">
        <v>131</v>
      </c>
      <c r="C410" s="27" t="s">
        <v>1331</v>
      </c>
      <c r="D410" s="30" t="s">
        <v>1332</v>
      </c>
      <c r="E410" s="23">
        <v>40000</v>
      </c>
      <c r="F410" s="23">
        <v>40000</v>
      </c>
      <c r="G410" s="20" t="s">
        <v>607</v>
      </c>
      <c r="H410" s="20" t="s">
        <v>604</v>
      </c>
      <c r="I410" s="30" t="s">
        <v>1333</v>
      </c>
      <c r="J410" s="20" t="s">
        <v>21</v>
      </c>
      <c r="K410" s="20" t="s">
        <v>305</v>
      </c>
      <c r="L410" s="34">
        <f t="shared" si="27"/>
        <v>90</v>
      </c>
      <c r="M410" s="39">
        <v>0.035</v>
      </c>
      <c r="N410" s="36">
        <f t="shared" si="25"/>
        <v>350</v>
      </c>
      <c r="O410" s="36">
        <f t="shared" si="26"/>
        <v>350</v>
      </c>
    </row>
    <row r="411" s="1" customFormat="1" ht="14.25" spans="1:15">
      <c r="A411" s="19">
        <v>409</v>
      </c>
      <c r="B411" s="20" t="s">
        <v>131</v>
      </c>
      <c r="C411" s="27" t="s">
        <v>1334</v>
      </c>
      <c r="D411" s="30" t="s">
        <v>1335</v>
      </c>
      <c r="E411" s="23">
        <v>50000</v>
      </c>
      <c r="F411" s="23">
        <v>50000</v>
      </c>
      <c r="G411" s="20" t="s">
        <v>624</v>
      </c>
      <c r="H411" s="20" t="s">
        <v>347</v>
      </c>
      <c r="I411" s="30" t="s">
        <v>1336</v>
      </c>
      <c r="J411" s="20" t="s">
        <v>21</v>
      </c>
      <c r="K411" s="20" t="s">
        <v>305</v>
      </c>
      <c r="L411" s="34">
        <f t="shared" si="27"/>
        <v>90</v>
      </c>
      <c r="M411" s="39">
        <v>0.035</v>
      </c>
      <c r="N411" s="36">
        <f t="shared" si="25"/>
        <v>437.5</v>
      </c>
      <c r="O411" s="36">
        <f t="shared" si="26"/>
        <v>437.5</v>
      </c>
    </row>
    <row r="412" s="1" customFormat="1" ht="14.25" spans="1:15">
      <c r="A412" s="19">
        <v>410</v>
      </c>
      <c r="B412" s="20" t="s">
        <v>131</v>
      </c>
      <c r="C412" s="27" t="s">
        <v>1337</v>
      </c>
      <c r="D412" s="30" t="s">
        <v>1338</v>
      </c>
      <c r="E412" s="23">
        <v>40000</v>
      </c>
      <c r="F412" s="23">
        <v>40000</v>
      </c>
      <c r="G412" s="20" t="s">
        <v>910</v>
      </c>
      <c r="H412" s="20" t="s">
        <v>715</v>
      </c>
      <c r="I412" s="30" t="s">
        <v>610</v>
      </c>
      <c r="J412" s="20" t="s">
        <v>21</v>
      </c>
      <c r="K412" s="20" t="s">
        <v>305</v>
      </c>
      <c r="L412" s="34">
        <f t="shared" si="27"/>
        <v>90</v>
      </c>
      <c r="M412" s="39">
        <v>0.035</v>
      </c>
      <c r="N412" s="36">
        <f t="shared" si="25"/>
        <v>350</v>
      </c>
      <c r="O412" s="36">
        <f t="shared" si="26"/>
        <v>350</v>
      </c>
    </row>
    <row r="413" s="1" customFormat="1" ht="14.25" spans="1:15">
      <c r="A413" s="19">
        <v>411</v>
      </c>
      <c r="B413" s="20" t="s">
        <v>131</v>
      </c>
      <c r="C413" s="27" t="s">
        <v>1339</v>
      </c>
      <c r="D413" s="30" t="s">
        <v>1340</v>
      </c>
      <c r="E413" s="23">
        <v>40000</v>
      </c>
      <c r="F413" s="23">
        <v>40000</v>
      </c>
      <c r="G413" s="20" t="s">
        <v>642</v>
      </c>
      <c r="H413" s="20" t="s">
        <v>826</v>
      </c>
      <c r="I413" s="30" t="s">
        <v>1341</v>
      </c>
      <c r="J413" s="20" t="s">
        <v>21</v>
      </c>
      <c r="K413" s="20" t="s">
        <v>305</v>
      </c>
      <c r="L413" s="34">
        <f t="shared" si="27"/>
        <v>90</v>
      </c>
      <c r="M413" s="39">
        <v>0.035</v>
      </c>
      <c r="N413" s="36">
        <f t="shared" si="25"/>
        <v>350</v>
      </c>
      <c r="O413" s="36">
        <f t="shared" si="26"/>
        <v>350</v>
      </c>
    </row>
    <row r="414" s="1" customFormat="1" ht="14.25" spans="1:15">
      <c r="A414" s="19">
        <v>412</v>
      </c>
      <c r="B414" s="20" t="s">
        <v>131</v>
      </c>
      <c r="C414" s="27" t="s">
        <v>1342</v>
      </c>
      <c r="D414" s="30" t="s">
        <v>1343</v>
      </c>
      <c r="E414" s="23">
        <v>50000</v>
      </c>
      <c r="F414" s="23">
        <v>50000</v>
      </c>
      <c r="G414" s="20" t="s">
        <v>624</v>
      </c>
      <c r="H414" s="20" t="s">
        <v>347</v>
      </c>
      <c r="I414" s="30" t="s">
        <v>1344</v>
      </c>
      <c r="J414" s="20" t="s">
        <v>21</v>
      </c>
      <c r="K414" s="20" t="s">
        <v>305</v>
      </c>
      <c r="L414" s="34">
        <f t="shared" si="27"/>
        <v>90</v>
      </c>
      <c r="M414" s="39">
        <v>0.035</v>
      </c>
      <c r="N414" s="36">
        <f t="shared" si="25"/>
        <v>437.5</v>
      </c>
      <c r="O414" s="36">
        <f t="shared" si="26"/>
        <v>437.5</v>
      </c>
    </row>
    <row r="415" s="1" customFormat="1" ht="14.25" spans="1:15">
      <c r="A415" s="19">
        <v>413</v>
      </c>
      <c r="B415" s="20" t="s">
        <v>131</v>
      </c>
      <c r="C415" s="27" t="s">
        <v>1345</v>
      </c>
      <c r="D415" s="29" t="s">
        <v>1346</v>
      </c>
      <c r="E415" s="23">
        <v>39000</v>
      </c>
      <c r="F415" s="23">
        <v>39000</v>
      </c>
      <c r="G415" s="20" t="s">
        <v>571</v>
      </c>
      <c r="H415" s="20" t="s">
        <v>826</v>
      </c>
      <c r="I415" s="30" t="s">
        <v>610</v>
      </c>
      <c r="J415" s="20" t="s">
        <v>21</v>
      </c>
      <c r="K415" s="20" t="s">
        <v>305</v>
      </c>
      <c r="L415" s="34">
        <f t="shared" si="27"/>
        <v>90</v>
      </c>
      <c r="M415" s="39">
        <v>0.035</v>
      </c>
      <c r="N415" s="36">
        <f t="shared" si="25"/>
        <v>341.25</v>
      </c>
      <c r="O415" s="36">
        <f t="shared" si="26"/>
        <v>341.25</v>
      </c>
    </row>
    <row r="416" s="1" customFormat="1" ht="14.25" spans="1:15">
      <c r="A416" s="19">
        <v>414</v>
      </c>
      <c r="B416" s="20" t="s">
        <v>131</v>
      </c>
      <c r="C416" s="27" t="s">
        <v>1347</v>
      </c>
      <c r="D416" s="29" t="s">
        <v>1348</v>
      </c>
      <c r="E416" s="23">
        <v>50000</v>
      </c>
      <c r="F416" s="23">
        <v>50000</v>
      </c>
      <c r="G416" s="20" t="s">
        <v>786</v>
      </c>
      <c r="H416" s="20" t="s">
        <v>483</v>
      </c>
      <c r="I416" s="30" t="s">
        <v>711</v>
      </c>
      <c r="J416" s="20" t="s">
        <v>21</v>
      </c>
      <c r="K416" s="20" t="s">
        <v>305</v>
      </c>
      <c r="L416" s="34">
        <f t="shared" si="27"/>
        <v>90</v>
      </c>
      <c r="M416" s="39">
        <v>0.035</v>
      </c>
      <c r="N416" s="36">
        <f t="shared" si="25"/>
        <v>437.5</v>
      </c>
      <c r="O416" s="36">
        <f t="shared" si="26"/>
        <v>437.5</v>
      </c>
    </row>
    <row r="417" s="1" customFormat="1" ht="14.25" spans="1:15">
      <c r="A417" s="19">
        <v>415</v>
      </c>
      <c r="B417" s="20" t="s">
        <v>131</v>
      </c>
      <c r="C417" s="27" t="s">
        <v>1349</v>
      </c>
      <c r="D417" s="30" t="s">
        <v>1350</v>
      </c>
      <c r="E417" s="23">
        <v>40000</v>
      </c>
      <c r="F417" s="23">
        <v>40000</v>
      </c>
      <c r="G417" s="20" t="s">
        <v>1040</v>
      </c>
      <c r="H417" s="20" t="s">
        <v>1041</v>
      </c>
      <c r="I417" s="30" t="s">
        <v>1351</v>
      </c>
      <c r="J417" s="20" t="s">
        <v>21</v>
      </c>
      <c r="K417" s="20" t="s">
        <v>305</v>
      </c>
      <c r="L417" s="34">
        <f t="shared" si="27"/>
        <v>90</v>
      </c>
      <c r="M417" s="39">
        <v>0.035</v>
      </c>
      <c r="N417" s="36">
        <f t="shared" si="25"/>
        <v>350</v>
      </c>
      <c r="O417" s="36">
        <f t="shared" si="26"/>
        <v>350</v>
      </c>
    </row>
    <row r="418" s="1" customFormat="1" ht="14.25" spans="1:15">
      <c r="A418" s="19">
        <v>416</v>
      </c>
      <c r="B418" s="20" t="s">
        <v>131</v>
      </c>
      <c r="C418" s="27" t="s">
        <v>1352</v>
      </c>
      <c r="D418" s="30" t="s">
        <v>1353</v>
      </c>
      <c r="E418" s="23">
        <v>50000</v>
      </c>
      <c r="F418" s="23">
        <v>50000</v>
      </c>
      <c r="G418" s="20" t="s">
        <v>581</v>
      </c>
      <c r="H418" s="20" t="s">
        <v>760</v>
      </c>
      <c r="I418" s="30" t="s">
        <v>31</v>
      </c>
      <c r="J418" s="20" t="s">
        <v>21</v>
      </c>
      <c r="K418" s="20" t="s">
        <v>305</v>
      </c>
      <c r="L418" s="34">
        <f t="shared" si="27"/>
        <v>90</v>
      </c>
      <c r="M418" s="39">
        <v>0.035</v>
      </c>
      <c r="N418" s="36">
        <f t="shared" si="25"/>
        <v>437.5</v>
      </c>
      <c r="O418" s="36">
        <f t="shared" si="26"/>
        <v>437.5</v>
      </c>
    </row>
    <row r="419" s="1" customFormat="1" ht="14.25" spans="1:15">
      <c r="A419" s="19">
        <v>417</v>
      </c>
      <c r="B419" s="20" t="s">
        <v>131</v>
      </c>
      <c r="C419" s="27" t="s">
        <v>1354</v>
      </c>
      <c r="D419" s="30" t="s">
        <v>1355</v>
      </c>
      <c r="E419" s="23">
        <v>32000</v>
      </c>
      <c r="F419" s="23">
        <v>32000</v>
      </c>
      <c r="G419" s="20" t="s">
        <v>1314</v>
      </c>
      <c r="H419" s="20" t="s">
        <v>862</v>
      </c>
      <c r="I419" s="30" t="s">
        <v>1356</v>
      </c>
      <c r="J419" s="20" t="s">
        <v>21</v>
      </c>
      <c r="K419" s="20" t="s">
        <v>305</v>
      </c>
      <c r="L419" s="34">
        <f t="shared" si="27"/>
        <v>90</v>
      </c>
      <c r="M419" s="39">
        <v>0.035</v>
      </c>
      <c r="N419" s="36">
        <f t="shared" si="25"/>
        <v>280</v>
      </c>
      <c r="O419" s="36">
        <f t="shared" si="26"/>
        <v>280</v>
      </c>
    </row>
    <row r="420" s="1" customFormat="1" ht="14.25" spans="1:15">
      <c r="A420" s="19">
        <v>418</v>
      </c>
      <c r="B420" s="20" t="s">
        <v>131</v>
      </c>
      <c r="C420" s="27" t="s">
        <v>1357</v>
      </c>
      <c r="D420" s="30" t="s">
        <v>1358</v>
      </c>
      <c r="E420" s="23">
        <v>40000</v>
      </c>
      <c r="F420" s="23">
        <v>40000</v>
      </c>
      <c r="G420" s="20" t="s">
        <v>662</v>
      </c>
      <c r="H420" s="20" t="s">
        <v>989</v>
      </c>
      <c r="I420" s="30" t="s">
        <v>1359</v>
      </c>
      <c r="J420" s="20" t="s">
        <v>21</v>
      </c>
      <c r="K420" s="20" t="s">
        <v>305</v>
      </c>
      <c r="L420" s="34">
        <f t="shared" si="27"/>
        <v>90</v>
      </c>
      <c r="M420" s="39">
        <v>0.035</v>
      </c>
      <c r="N420" s="36">
        <f t="shared" si="25"/>
        <v>350</v>
      </c>
      <c r="O420" s="36">
        <f t="shared" si="26"/>
        <v>350</v>
      </c>
    </row>
    <row r="421" s="1" customFormat="1" ht="14.25" spans="1:15">
      <c r="A421" s="19">
        <v>419</v>
      </c>
      <c r="B421" s="20" t="s">
        <v>131</v>
      </c>
      <c r="C421" s="27" t="s">
        <v>1360</v>
      </c>
      <c r="D421" s="30" t="s">
        <v>1361</v>
      </c>
      <c r="E421" s="23">
        <v>42000</v>
      </c>
      <c r="F421" s="23">
        <v>42000</v>
      </c>
      <c r="G421" s="20" t="s">
        <v>786</v>
      </c>
      <c r="H421" s="20" t="s">
        <v>483</v>
      </c>
      <c r="I421" s="30" t="s">
        <v>610</v>
      </c>
      <c r="J421" s="20" t="s">
        <v>21</v>
      </c>
      <c r="K421" s="20" t="s">
        <v>305</v>
      </c>
      <c r="L421" s="34">
        <f t="shared" si="27"/>
        <v>90</v>
      </c>
      <c r="M421" s="39">
        <v>0.035</v>
      </c>
      <c r="N421" s="36">
        <f t="shared" si="25"/>
        <v>367.5</v>
      </c>
      <c r="O421" s="36">
        <f t="shared" si="26"/>
        <v>367.5</v>
      </c>
    </row>
    <row r="422" s="1" customFormat="1" ht="14.25" spans="1:15">
      <c r="A422" s="19">
        <v>420</v>
      </c>
      <c r="B422" s="20" t="s">
        <v>131</v>
      </c>
      <c r="C422" s="27" t="s">
        <v>1362</v>
      </c>
      <c r="D422" s="30" t="s">
        <v>1363</v>
      </c>
      <c r="E422" s="23">
        <v>30000</v>
      </c>
      <c r="F422" s="23">
        <v>30000</v>
      </c>
      <c r="G422" s="20" t="s">
        <v>890</v>
      </c>
      <c r="H422" s="20" t="s">
        <v>1364</v>
      </c>
      <c r="I422" s="30" t="s">
        <v>610</v>
      </c>
      <c r="J422" s="20" t="s">
        <v>21</v>
      </c>
      <c r="K422" s="20" t="s">
        <v>305</v>
      </c>
      <c r="L422" s="34">
        <f t="shared" si="27"/>
        <v>90</v>
      </c>
      <c r="M422" s="39">
        <v>0.035</v>
      </c>
      <c r="N422" s="36">
        <f t="shared" si="25"/>
        <v>262.5</v>
      </c>
      <c r="O422" s="36">
        <f t="shared" si="26"/>
        <v>262.5</v>
      </c>
    </row>
    <row r="423" s="1" customFormat="1" ht="14.25" spans="1:15">
      <c r="A423" s="19">
        <v>421</v>
      </c>
      <c r="B423" s="20" t="s">
        <v>131</v>
      </c>
      <c r="C423" s="27" t="s">
        <v>1365</v>
      </c>
      <c r="D423" s="29" t="s">
        <v>1366</v>
      </c>
      <c r="E423" s="23">
        <v>32000</v>
      </c>
      <c r="F423" s="23">
        <v>32000</v>
      </c>
      <c r="G423" s="20" t="s">
        <v>932</v>
      </c>
      <c r="H423" s="20" t="s">
        <v>933</v>
      </c>
      <c r="I423" s="30" t="s">
        <v>610</v>
      </c>
      <c r="J423" s="20" t="s">
        <v>21</v>
      </c>
      <c r="K423" s="20" t="s">
        <v>305</v>
      </c>
      <c r="L423" s="34">
        <f t="shared" si="27"/>
        <v>90</v>
      </c>
      <c r="M423" s="39">
        <v>0.035</v>
      </c>
      <c r="N423" s="36">
        <f t="shared" si="25"/>
        <v>280</v>
      </c>
      <c r="O423" s="36">
        <f t="shared" si="26"/>
        <v>280</v>
      </c>
    </row>
    <row r="424" s="1" customFormat="1" ht="14.25" spans="1:15">
      <c r="A424" s="19">
        <v>422</v>
      </c>
      <c r="B424" s="20" t="s">
        <v>131</v>
      </c>
      <c r="C424" s="27" t="s">
        <v>1367</v>
      </c>
      <c r="D424" s="29" t="s">
        <v>1368</v>
      </c>
      <c r="E424" s="23">
        <v>29000</v>
      </c>
      <c r="F424" s="23">
        <v>29000</v>
      </c>
      <c r="G424" s="20" t="s">
        <v>596</v>
      </c>
      <c r="H424" s="20" t="s">
        <v>325</v>
      </c>
      <c r="I424" s="30" t="s">
        <v>610</v>
      </c>
      <c r="J424" s="20" t="s">
        <v>21</v>
      </c>
      <c r="K424" s="20" t="s">
        <v>305</v>
      </c>
      <c r="L424" s="34">
        <f t="shared" si="27"/>
        <v>90</v>
      </c>
      <c r="M424" s="39">
        <v>0.035</v>
      </c>
      <c r="N424" s="36">
        <f t="shared" si="25"/>
        <v>253.75</v>
      </c>
      <c r="O424" s="36">
        <f t="shared" si="26"/>
        <v>253.75</v>
      </c>
    </row>
    <row r="425" s="1" customFormat="1" ht="14.25" spans="1:15">
      <c r="A425" s="19">
        <v>423</v>
      </c>
      <c r="B425" s="20" t="s">
        <v>131</v>
      </c>
      <c r="C425" s="27" t="s">
        <v>1369</v>
      </c>
      <c r="D425" s="30" t="s">
        <v>1370</v>
      </c>
      <c r="E425" s="23">
        <v>40000</v>
      </c>
      <c r="F425" s="23">
        <v>40000</v>
      </c>
      <c r="G425" s="20" t="s">
        <v>620</v>
      </c>
      <c r="H425" s="20" t="s">
        <v>656</v>
      </c>
      <c r="I425" s="30" t="s">
        <v>1371</v>
      </c>
      <c r="J425" s="20" t="s">
        <v>21</v>
      </c>
      <c r="K425" s="20" t="s">
        <v>305</v>
      </c>
      <c r="L425" s="34">
        <f t="shared" si="27"/>
        <v>90</v>
      </c>
      <c r="M425" s="39">
        <v>0.035</v>
      </c>
      <c r="N425" s="36">
        <f t="shared" si="25"/>
        <v>350</v>
      </c>
      <c r="O425" s="36">
        <f t="shared" si="26"/>
        <v>350</v>
      </c>
    </row>
    <row r="426" s="1" customFormat="1" ht="14.25" spans="1:15">
      <c r="A426" s="19">
        <v>424</v>
      </c>
      <c r="B426" s="20" t="s">
        <v>131</v>
      </c>
      <c r="C426" s="27" t="s">
        <v>1372</v>
      </c>
      <c r="D426" s="30" t="s">
        <v>1373</v>
      </c>
      <c r="E426" s="23">
        <v>50000</v>
      </c>
      <c r="F426" s="23">
        <v>50000</v>
      </c>
      <c r="G426" s="20" t="s">
        <v>624</v>
      </c>
      <c r="H426" s="20" t="s">
        <v>826</v>
      </c>
      <c r="I426" s="30" t="s">
        <v>610</v>
      </c>
      <c r="J426" s="20" t="s">
        <v>21</v>
      </c>
      <c r="K426" s="20" t="s">
        <v>305</v>
      </c>
      <c r="L426" s="34">
        <f t="shared" si="27"/>
        <v>90</v>
      </c>
      <c r="M426" s="39">
        <v>0.035</v>
      </c>
      <c r="N426" s="36">
        <f t="shared" si="25"/>
        <v>437.5</v>
      </c>
      <c r="O426" s="36">
        <f t="shared" si="26"/>
        <v>437.5</v>
      </c>
    </row>
    <row r="427" s="1" customFormat="1" ht="14.25" spans="1:15">
      <c r="A427" s="19">
        <v>425</v>
      </c>
      <c r="B427" s="20" t="s">
        <v>131</v>
      </c>
      <c r="C427" s="27" t="s">
        <v>1374</v>
      </c>
      <c r="D427" s="30" t="s">
        <v>1375</v>
      </c>
      <c r="E427" s="23">
        <v>50000</v>
      </c>
      <c r="F427" s="23">
        <v>50000</v>
      </c>
      <c r="G427" s="20" t="s">
        <v>571</v>
      </c>
      <c r="H427" s="20" t="s">
        <v>826</v>
      </c>
      <c r="I427" s="30" t="s">
        <v>610</v>
      </c>
      <c r="J427" s="20" t="s">
        <v>21</v>
      </c>
      <c r="K427" s="20" t="s">
        <v>305</v>
      </c>
      <c r="L427" s="34">
        <f t="shared" si="27"/>
        <v>90</v>
      </c>
      <c r="M427" s="39">
        <v>0.035</v>
      </c>
      <c r="N427" s="36">
        <f t="shared" si="25"/>
        <v>437.5</v>
      </c>
      <c r="O427" s="36">
        <f t="shared" si="26"/>
        <v>437.5</v>
      </c>
    </row>
    <row r="428" s="1" customFormat="1" ht="14.25" spans="1:15">
      <c r="A428" s="19">
        <v>426</v>
      </c>
      <c r="B428" s="20" t="s">
        <v>15</v>
      </c>
      <c r="C428" s="27" t="s">
        <v>1376</v>
      </c>
      <c r="D428" s="30" t="s">
        <v>1377</v>
      </c>
      <c r="E428" s="23">
        <v>39800</v>
      </c>
      <c r="F428" s="23">
        <v>39800</v>
      </c>
      <c r="G428" s="20" t="s">
        <v>607</v>
      </c>
      <c r="H428" s="20" t="s">
        <v>1378</v>
      </c>
      <c r="I428" s="30" t="s">
        <v>1379</v>
      </c>
      <c r="J428" s="20" t="s">
        <v>21</v>
      </c>
      <c r="K428" s="20" t="s">
        <v>305</v>
      </c>
      <c r="L428" s="34">
        <f t="shared" si="27"/>
        <v>90</v>
      </c>
      <c r="M428" s="39">
        <v>0.035</v>
      </c>
      <c r="N428" s="36">
        <f t="shared" si="25"/>
        <v>348.25</v>
      </c>
      <c r="O428" s="36">
        <f t="shared" si="26"/>
        <v>348.25</v>
      </c>
    </row>
    <row r="429" s="1" customFormat="1" ht="14.25" spans="1:15">
      <c r="A429" s="19">
        <v>427</v>
      </c>
      <c r="B429" s="20" t="s">
        <v>15</v>
      </c>
      <c r="C429" s="27" t="s">
        <v>1380</v>
      </c>
      <c r="D429" s="30" t="s">
        <v>1381</v>
      </c>
      <c r="E429" s="23">
        <v>40000</v>
      </c>
      <c r="F429" s="23">
        <v>40000</v>
      </c>
      <c r="G429" s="20" t="s">
        <v>571</v>
      </c>
      <c r="H429" s="20" t="s">
        <v>572</v>
      </c>
      <c r="I429" s="30" t="s">
        <v>1382</v>
      </c>
      <c r="J429" s="20" t="s">
        <v>21</v>
      </c>
      <c r="K429" s="20" t="s">
        <v>305</v>
      </c>
      <c r="L429" s="34">
        <f t="shared" si="27"/>
        <v>90</v>
      </c>
      <c r="M429" s="39">
        <v>0.035</v>
      </c>
      <c r="N429" s="36">
        <f t="shared" si="25"/>
        <v>350</v>
      </c>
      <c r="O429" s="36">
        <f t="shared" si="26"/>
        <v>350</v>
      </c>
    </row>
    <row r="430" s="1" customFormat="1" ht="14.25" spans="1:15">
      <c r="A430" s="19">
        <v>428</v>
      </c>
      <c r="B430" s="20" t="s">
        <v>15</v>
      </c>
      <c r="C430" s="27" t="s">
        <v>1383</v>
      </c>
      <c r="D430" s="30" t="s">
        <v>1384</v>
      </c>
      <c r="E430" s="23">
        <v>40000</v>
      </c>
      <c r="F430" s="23">
        <v>40000</v>
      </c>
      <c r="G430" s="20" t="s">
        <v>756</v>
      </c>
      <c r="H430" s="20" t="s">
        <v>862</v>
      </c>
      <c r="I430" s="30" t="s">
        <v>1385</v>
      </c>
      <c r="J430" s="20" t="s">
        <v>21</v>
      </c>
      <c r="K430" s="20" t="s">
        <v>305</v>
      </c>
      <c r="L430" s="34">
        <f t="shared" si="27"/>
        <v>90</v>
      </c>
      <c r="M430" s="39">
        <v>0.035</v>
      </c>
      <c r="N430" s="36">
        <f t="shared" si="25"/>
        <v>350</v>
      </c>
      <c r="O430" s="36">
        <f t="shared" si="26"/>
        <v>350</v>
      </c>
    </row>
    <row r="431" s="1" customFormat="1" ht="14.25" spans="1:15">
      <c r="A431" s="19">
        <v>429</v>
      </c>
      <c r="B431" s="20" t="s">
        <v>15</v>
      </c>
      <c r="C431" s="27" t="s">
        <v>1386</v>
      </c>
      <c r="D431" s="30" t="s">
        <v>1387</v>
      </c>
      <c r="E431" s="23">
        <v>40000</v>
      </c>
      <c r="F431" s="23">
        <v>40000</v>
      </c>
      <c r="G431" s="20" t="s">
        <v>642</v>
      </c>
      <c r="H431" s="20" t="s">
        <v>826</v>
      </c>
      <c r="I431" s="30" t="s">
        <v>331</v>
      </c>
      <c r="J431" s="20" t="s">
        <v>21</v>
      </c>
      <c r="K431" s="20" t="s">
        <v>305</v>
      </c>
      <c r="L431" s="34">
        <f t="shared" si="27"/>
        <v>90</v>
      </c>
      <c r="M431" s="39">
        <v>0.035</v>
      </c>
      <c r="N431" s="36">
        <f t="shared" si="25"/>
        <v>350</v>
      </c>
      <c r="O431" s="36">
        <f t="shared" si="26"/>
        <v>350</v>
      </c>
    </row>
    <row r="432" s="1" customFormat="1" ht="14.25" spans="1:15">
      <c r="A432" s="19">
        <v>430</v>
      </c>
      <c r="B432" s="20" t="s">
        <v>15</v>
      </c>
      <c r="C432" s="27" t="s">
        <v>1388</v>
      </c>
      <c r="D432" s="30" t="s">
        <v>1389</v>
      </c>
      <c r="E432" s="23">
        <v>50000</v>
      </c>
      <c r="F432" s="23">
        <v>50000</v>
      </c>
      <c r="G432" s="20" t="s">
        <v>961</v>
      </c>
      <c r="H432" s="20" t="s">
        <v>572</v>
      </c>
      <c r="I432" s="30" t="s">
        <v>1390</v>
      </c>
      <c r="J432" s="20" t="s">
        <v>21</v>
      </c>
      <c r="K432" s="20" t="s">
        <v>305</v>
      </c>
      <c r="L432" s="34">
        <f t="shared" si="27"/>
        <v>90</v>
      </c>
      <c r="M432" s="39">
        <v>0.035</v>
      </c>
      <c r="N432" s="36">
        <f t="shared" si="25"/>
        <v>437.5</v>
      </c>
      <c r="O432" s="36">
        <f t="shared" si="26"/>
        <v>437.5</v>
      </c>
    </row>
    <row r="433" s="1" customFormat="1" ht="14.25" spans="1:15">
      <c r="A433" s="19">
        <v>431</v>
      </c>
      <c r="B433" s="20" t="s">
        <v>15</v>
      </c>
      <c r="C433" s="27" t="s">
        <v>1391</v>
      </c>
      <c r="D433" s="30" t="s">
        <v>1392</v>
      </c>
      <c r="E433" s="23">
        <v>50000</v>
      </c>
      <c r="F433" s="23">
        <v>50000</v>
      </c>
      <c r="G433" s="20" t="s">
        <v>1393</v>
      </c>
      <c r="H433" s="20" t="s">
        <v>688</v>
      </c>
      <c r="I433" s="30" t="s">
        <v>331</v>
      </c>
      <c r="J433" s="20" t="s">
        <v>21</v>
      </c>
      <c r="K433" s="20" t="s">
        <v>305</v>
      </c>
      <c r="L433" s="34">
        <f t="shared" si="27"/>
        <v>90</v>
      </c>
      <c r="M433" s="39">
        <v>0.035</v>
      </c>
      <c r="N433" s="36">
        <f t="shared" si="25"/>
        <v>437.5</v>
      </c>
      <c r="O433" s="36">
        <f t="shared" si="26"/>
        <v>437.5</v>
      </c>
    </row>
    <row r="434" s="1" customFormat="1" ht="14.25" spans="1:15">
      <c r="A434" s="19">
        <v>432</v>
      </c>
      <c r="B434" s="20" t="s">
        <v>15</v>
      </c>
      <c r="C434" s="27" t="s">
        <v>1394</v>
      </c>
      <c r="D434" s="30" t="s">
        <v>1395</v>
      </c>
      <c r="E434" s="23">
        <v>40000</v>
      </c>
      <c r="F434" s="23">
        <v>40000</v>
      </c>
      <c r="G434" s="20" t="s">
        <v>586</v>
      </c>
      <c r="H434" s="20" t="s">
        <v>587</v>
      </c>
      <c r="I434" s="30" t="s">
        <v>1396</v>
      </c>
      <c r="J434" s="20" t="s">
        <v>21</v>
      </c>
      <c r="K434" s="20" t="s">
        <v>305</v>
      </c>
      <c r="L434" s="34">
        <f t="shared" si="27"/>
        <v>90</v>
      </c>
      <c r="M434" s="39">
        <v>0.035</v>
      </c>
      <c r="N434" s="36">
        <f t="shared" si="25"/>
        <v>350</v>
      </c>
      <c r="O434" s="36">
        <f t="shared" si="26"/>
        <v>350</v>
      </c>
    </row>
    <row r="435" s="1" customFormat="1" ht="14.25" spans="1:15">
      <c r="A435" s="19">
        <v>433</v>
      </c>
      <c r="B435" s="20" t="s">
        <v>15</v>
      </c>
      <c r="C435" s="27" t="s">
        <v>1397</v>
      </c>
      <c r="D435" s="30" t="s">
        <v>1398</v>
      </c>
      <c r="E435" s="23">
        <v>50000</v>
      </c>
      <c r="F435" s="23">
        <v>50000</v>
      </c>
      <c r="G435" s="20" t="s">
        <v>756</v>
      </c>
      <c r="H435" s="20" t="s">
        <v>757</v>
      </c>
      <c r="I435" s="30" t="s">
        <v>331</v>
      </c>
      <c r="J435" s="20" t="s">
        <v>21</v>
      </c>
      <c r="K435" s="20" t="s">
        <v>305</v>
      </c>
      <c r="L435" s="34">
        <f t="shared" si="27"/>
        <v>90</v>
      </c>
      <c r="M435" s="39">
        <v>0.035</v>
      </c>
      <c r="N435" s="36">
        <f t="shared" si="25"/>
        <v>437.5</v>
      </c>
      <c r="O435" s="36">
        <f t="shared" si="26"/>
        <v>437.5</v>
      </c>
    </row>
    <row r="436" s="1" customFormat="1" ht="14.25" spans="1:15">
      <c r="A436" s="19">
        <v>434</v>
      </c>
      <c r="B436" s="20" t="s">
        <v>15</v>
      </c>
      <c r="C436" s="27" t="s">
        <v>1399</v>
      </c>
      <c r="D436" s="30" t="s">
        <v>1400</v>
      </c>
      <c r="E436" s="23">
        <v>30000</v>
      </c>
      <c r="F436" s="23">
        <v>30000</v>
      </c>
      <c r="G436" s="20" t="s">
        <v>1314</v>
      </c>
      <c r="H436" s="20" t="s">
        <v>506</v>
      </c>
      <c r="I436" s="30" t="s">
        <v>331</v>
      </c>
      <c r="J436" s="20" t="s">
        <v>21</v>
      </c>
      <c r="K436" s="20" t="s">
        <v>305</v>
      </c>
      <c r="L436" s="34">
        <f t="shared" si="27"/>
        <v>90</v>
      </c>
      <c r="M436" s="39">
        <v>0.035</v>
      </c>
      <c r="N436" s="36">
        <f t="shared" si="25"/>
        <v>262.5</v>
      </c>
      <c r="O436" s="36">
        <f t="shared" si="26"/>
        <v>262.5</v>
      </c>
    </row>
    <row r="437" s="1" customFormat="1" ht="14.25" spans="1:15">
      <c r="A437" s="19">
        <v>435</v>
      </c>
      <c r="B437" s="20" t="s">
        <v>15</v>
      </c>
      <c r="C437" s="27" t="s">
        <v>1401</v>
      </c>
      <c r="D437" s="30" t="s">
        <v>1402</v>
      </c>
      <c r="E437" s="23">
        <v>40000</v>
      </c>
      <c r="F437" s="23">
        <v>40000</v>
      </c>
      <c r="G437" s="20" t="s">
        <v>571</v>
      </c>
      <c r="H437" s="20" t="s">
        <v>572</v>
      </c>
      <c r="I437" s="30" t="s">
        <v>1403</v>
      </c>
      <c r="J437" s="20" t="s">
        <v>21</v>
      </c>
      <c r="K437" s="20" t="s">
        <v>305</v>
      </c>
      <c r="L437" s="34">
        <f t="shared" si="27"/>
        <v>90</v>
      </c>
      <c r="M437" s="39">
        <v>0.035</v>
      </c>
      <c r="N437" s="36">
        <f t="shared" si="25"/>
        <v>350</v>
      </c>
      <c r="O437" s="36">
        <f t="shared" si="26"/>
        <v>350</v>
      </c>
    </row>
    <row r="438" s="1" customFormat="1" ht="14.25" spans="1:15">
      <c r="A438" s="19">
        <v>436</v>
      </c>
      <c r="B438" s="20" t="s">
        <v>15</v>
      </c>
      <c r="C438" s="27" t="s">
        <v>1404</v>
      </c>
      <c r="D438" s="30" t="s">
        <v>1405</v>
      </c>
      <c r="E438" s="23">
        <v>30000</v>
      </c>
      <c r="F438" s="23">
        <v>30000</v>
      </c>
      <c r="G438" s="20" t="s">
        <v>809</v>
      </c>
      <c r="H438" s="20" t="s">
        <v>395</v>
      </c>
      <c r="I438" s="30" t="s">
        <v>135</v>
      </c>
      <c r="J438" s="20" t="s">
        <v>21</v>
      </c>
      <c r="K438" s="20" t="s">
        <v>305</v>
      </c>
      <c r="L438" s="34">
        <f t="shared" si="27"/>
        <v>90</v>
      </c>
      <c r="M438" s="39">
        <v>0.035</v>
      </c>
      <c r="N438" s="36">
        <f t="shared" si="25"/>
        <v>262.5</v>
      </c>
      <c r="O438" s="36">
        <f t="shared" si="26"/>
        <v>262.5</v>
      </c>
    </row>
    <row r="439" s="1" customFormat="1" ht="14.25" spans="1:15">
      <c r="A439" s="19">
        <v>437</v>
      </c>
      <c r="B439" s="20" t="s">
        <v>15</v>
      </c>
      <c r="C439" s="27" t="s">
        <v>1406</v>
      </c>
      <c r="D439" s="30" t="s">
        <v>1407</v>
      </c>
      <c r="E439" s="23">
        <v>50000</v>
      </c>
      <c r="F439" s="23">
        <v>50000</v>
      </c>
      <c r="G439" s="20" t="s">
        <v>879</v>
      </c>
      <c r="H439" s="20" t="s">
        <v>1408</v>
      </c>
      <c r="I439" s="30" t="s">
        <v>199</v>
      </c>
      <c r="J439" s="20" t="s">
        <v>21</v>
      </c>
      <c r="K439" s="20" t="s">
        <v>305</v>
      </c>
      <c r="L439" s="34">
        <f t="shared" si="27"/>
        <v>90</v>
      </c>
      <c r="M439" s="39">
        <v>0.035</v>
      </c>
      <c r="N439" s="36">
        <f t="shared" si="25"/>
        <v>437.5</v>
      </c>
      <c r="O439" s="36">
        <f t="shared" si="26"/>
        <v>437.5</v>
      </c>
    </row>
    <row r="440" s="1" customFormat="1" ht="14.25" spans="1:15">
      <c r="A440" s="19">
        <v>438</v>
      </c>
      <c r="B440" s="20" t="s">
        <v>15</v>
      </c>
      <c r="C440" s="27" t="s">
        <v>1409</v>
      </c>
      <c r="D440" s="30" t="s">
        <v>1398</v>
      </c>
      <c r="E440" s="23">
        <v>40000</v>
      </c>
      <c r="F440" s="23">
        <v>40000</v>
      </c>
      <c r="G440" s="20" t="s">
        <v>756</v>
      </c>
      <c r="H440" s="20" t="s">
        <v>757</v>
      </c>
      <c r="I440" s="30" t="s">
        <v>331</v>
      </c>
      <c r="J440" s="20" t="s">
        <v>21</v>
      </c>
      <c r="K440" s="20" t="s">
        <v>305</v>
      </c>
      <c r="L440" s="34">
        <f t="shared" si="27"/>
        <v>90</v>
      </c>
      <c r="M440" s="39">
        <v>0.035</v>
      </c>
      <c r="N440" s="36">
        <f t="shared" si="25"/>
        <v>350</v>
      </c>
      <c r="O440" s="36">
        <f t="shared" si="26"/>
        <v>350</v>
      </c>
    </row>
    <row r="441" s="1" customFormat="1" ht="14.25" spans="1:15">
      <c r="A441" s="19">
        <v>439</v>
      </c>
      <c r="B441" s="20" t="s">
        <v>15</v>
      </c>
      <c r="C441" s="27" t="s">
        <v>1410</v>
      </c>
      <c r="D441" s="30" t="s">
        <v>1411</v>
      </c>
      <c r="E441" s="23">
        <v>40000</v>
      </c>
      <c r="F441" s="23">
        <v>40000</v>
      </c>
      <c r="G441" s="20" t="s">
        <v>691</v>
      </c>
      <c r="H441" s="20" t="s">
        <v>757</v>
      </c>
      <c r="I441" s="30" t="s">
        <v>199</v>
      </c>
      <c r="J441" s="20" t="s">
        <v>21</v>
      </c>
      <c r="K441" s="20" t="s">
        <v>305</v>
      </c>
      <c r="L441" s="34">
        <f t="shared" si="27"/>
        <v>90</v>
      </c>
      <c r="M441" s="39">
        <v>0.035</v>
      </c>
      <c r="N441" s="36">
        <f t="shared" si="25"/>
        <v>350</v>
      </c>
      <c r="O441" s="36">
        <f t="shared" si="26"/>
        <v>350</v>
      </c>
    </row>
    <row r="442" s="1" customFormat="1" ht="14.25" spans="1:15">
      <c r="A442" s="19">
        <v>440</v>
      </c>
      <c r="B442" s="20" t="s">
        <v>15</v>
      </c>
      <c r="C442" s="27" t="s">
        <v>1412</v>
      </c>
      <c r="D442" s="30" t="s">
        <v>1413</v>
      </c>
      <c r="E442" s="23">
        <v>40000</v>
      </c>
      <c r="F442" s="23">
        <v>40000</v>
      </c>
      <c r="G442" s="20" t="s">
        <v>571</v>
      </c>
      <c r="H442" s="20" t="s">
        <v>1414</v>
      </c>
      <c r="I442" s="30" t="s">
        <v>1415</v>
      </c>
      <c r="J442" s="20" t="s">
        <v>21</v>
      </c>
      <c r="K442" s="20" t="s">
        <v>305</v>
      </c>
      <c r="L442" s="34">
        <f t="shared" ref="L442:L505" si="28">K442-J442</f>
        <v>90</v>
      </c>
      <c r="M442" s="39">
        <v>0.035</v>
      </c>
      <c r="N442" s="36">
        <f t="shared" si="25"/>
        <v>350</v>
      </c>
      <c r="O442" s="36">
        <f t="shared" si="26"/>
        <v>350</v>
      </c>
    </row>
    <row r="443" s="1" customFormat="1" ht="14.25" spans="1:15">
      <c r="A443" s="19">
        <v>441</v>
      </c>
      <c r="B443" s="20" t="s">
        <v>15</v>
      </c>
      <c r="C443" s="27" t="s">
        <v>1416</v>
      </c>
      <c r="D443" s="30" t="s">
        <v>1417</v>
      </c>
      <c r="E443" s="23">
        <v>50000</v>
      </c>
      <c r="F443" s="23">
        <v>50000</v>
      </c>
      <c r="G443" s="20" t="s">
        <v>776</v>
      </c>
      <c r="H443" s="20" t="s">
        <v>1418</v>
      </c>
      <c r="I443" s="30" t="s">
        <v>20</v>
      </c>
      <c r="J443" s="20" t="s">
        <v>21</v>
      </c>
      <c r="K443" s="20" t="s">
        <v>305</v>
      </c>
      <c r="L443" s="34">
        <f t="shared" si="28"/>
        <v>90</v>
      </c>
      <c r="M443" s="39">
        <v>0.035</v>
      </c>
      <c r="N443" s="36">
        <f t="shared" si="25"/>
        <v>437.5</v>
      </c>
      <c r="O443" s="36">
        <f t="shared" si="26"/>
        <v>437.5</v>
      </c>
    </row>
    <row r="444" s="1" customFormat="1" ht="14.25" spans="1:15">
      <c r="A444" s="19">
        <v>442</v>
      </c>
      <c r="B444" s="20" t="s">
        <v>15</v>
      </c>
      <c r="C444" s="27" t="s">
        <v>1419</v>
      </c>
      <c r="D444" s="30" t="s">
        <v>1420</v>
      </c>
      <c r="E444" s="23">
        <v>50000</v>
      </c>
      <c r="F444" s="23">
        <v>50000</v>
      </c>
      <c r="G444" s="20" t="s">
        <v>910</v>
      </c>
      <c r="H444" s="20" t="s">
        <v>715</v>
      </c>
      <c r="I444" s="30" t="s">
        <v>331</v>
      </c>
      <c r="J444" s="20" t="s">
        <v>21</v>
      </c>
      <c r="K444" s="20" t="s">
        <v>305</v>
      </c>
      <c r="L444" s="34">
        <f t="shared" si="28"/>
        <v>90</v>
      </c>
      <c r="M444" s="39">
        <v>0.035</v>
      </c>
      <c r="N444" s="36">
        <f t="shared" si="25"/>
        <v>437.5</v>
      </c>
      <c r="O444" s="36">
        <f t="shared" si="26"/>
        <v>437.5</v>
      </c>
    </row>
    <row r="445" s="1" customFormat="1" ht="14.25" spans="1:15">
      <c r="A445" s="19">
        <v>443</v>
      </c>
      <c r="B445" s="20" t="s">
        <v>15</v>
      </c>
      <c r="C445" s="27" t="s">
        <v>1421</v>
      </c>
      <c r="D445" s="30" t="s">
        <v>1422</v>
      </c>
      <c r="E445" s="23">
        <v>40000</v>
      </c>
      <c r="F445" s="23">
        <v>40000</v>
      </c>
      <c r="G445" s="20" t="s">
        <v>714</v>
      </c>
      <c r="H445" s="20" t="s">
        <v>1423</v>
      </c>
      <c r="I445" s="30" t="s">
        <v>1424</v>
      </c>
      <c r="J445" s="20" t="s">
        <v>21</v>
      </c>
      <c r="K445" s="20" t="s">
        <v>305</v>
      </c>
      <c r="L445" s="34">
        <f t="shared" si="28"/>
        <v>90</v>
      </c>
      <c r="M445" s="39">
        <v>0.035</v>
      </c>
      <c r="N445" s="36">
        <f t="shared" si="25"/>
        <v>350</v>
      </c>
      <c r="O445" s="36">
        <f t="shared" si="26"/>
        <v>350</v>
      </c>
    </row>
    <row r="446" s="1" customFormat="1" ht="14.25" spans="1:15">
      <c r="A446" s="19">
        <v>444</v>
      </c>
      <c r="B446" s="20" t="s">
        <v>15</v>
      </c>
      <c r="C446" s="27" t="s">
        <v>1425</v>
      </c>
      <c r="D446" s="30" t="s">
        <v>1426</v>
      </c>
      <c r="E446" s="23">
        <v>50000</v>
      </c>
      <c r="F446" s="23">
        <v>50000</v>
      </c>
      <c r="G446" s="20" t="s">
        <v>599</v>
      </c>
      <c r="H446" s="20" t="s">
        <v>452</v>
      </c>
      <c r="I446" s="30" t="s">
        <v>331</v>
      </c>
      <c r="J446" s="20" t="s">
        <v>21</v>
      </c>
      <c r="K446" s="20" t="s">
        <v>305</v>
      </c>
      <c r="L446" s="34">
        <f t="shared" si="28"/>
        <v>90</v>
      </c>
      <c r="M446" s="39">
        <v>0.035</v>
      </c>
      <c r="N446" s="36">
        <f t="shared" si="25"/>
        <v>437.5</v>
      </c>
      <c r="O446" s="36">
        <f t="shared" si="26"/>
        <v>437.5</v>
      </c>
    </row>
    <row r="447" s="1" customFormat="1" ht="14.25" spans="1:15">
      <c r="A447" s="19">
        <v>445</v>
      </c>
      <c r="B447" s="20" t="s">
        <v>15</v>
      </c>
      <c r="C447" s="27" t="s">
        <v>1427</v>
      </c>
      <c r="D447" s="30" t="s">
        <v>1428</v>
      </c>
      <c r="E447" s="23">
        <v>30000</v>
      </c>
      <c r="F447" s="23">
        <v>30000</v>
      </c>
      <c r="G447" s="20" t="s">
        <v>576</v>
      </c>
      <c r="H447" s="20" t="s">
        <v>937</v>
      </c>
      <c r="I447" s="30" t="s">
        <v>1429</v>
      </c>
      <c r="J447" s="20" t="s">
        <v>21</v>
      </c>
      <c r="K447" s="20" t="s">
        <v>305</v>
      </c>
      <c r="L447" s="34">
        <f t="shared" si="28"/>
        <v>90</v>
      </c>
      <c r="M447" s="39">
        <v>0.035</v>
      </c>
      <c r="N447" s="36">
        <f t="shared" si="25"/>
        <v>262.5</v>
      </c>
      <c r="O447" s="36">
        <f t="shared" si="26"/>
        <v>262.5</v>
      </c>
    </row>
    <row r="448" s="1" customFormat="1" ht="14.25" spans="1:15">
      <c r="A448" s="19">
        <v>446</v>
      </c>
      <c r="B448" s="20" t="s">
        <v>15</v>
      </c>
      <c r="C448" s="27" t="s">
        <v>1430</v>
      </c>
      <c r="D448" s="30" t="s">
        <v>1431</v>
      </c>
      <c r="E448" s="23">
        <v>20000</v>
      </c>
      <c r="F448" s="23">
        <v>20000</v>
      </c>
      <c r="G448" s="20" t="s">
        <v>756</v>
      </c>
      <c r="H448" s="20" t="s">
        <v>757</v>
      </c>
      <c r="I448" s="30" t="s">
        <v>331</v>
      </c>
      <c r="J448" s="20" t="s">
        <v>21</v>
      </c>
      <c r="K448" s="20" t="s">
        <v>305</v>
      </c>
      <c r="L448" s="34">
        <f t="shared" si="28"/>
        <v>90</v>
      </c>
      <c r="M448" s="39">
        <v>0.035</v>
      </c>
      <c r="N448" s="36">
        <f t="shared" ref="N448:N511" si="29">E448*M448*L448/360</f>
        <v>175</v>
      </c>
      <c r="O448" s="36">
        <f t="shared" ref="O448:O511" si="30">ROUND(N448,2)</f>
        <v>175</v>
      </c>
    </row>
    <row r="449" s="1" customFormat="1" ht="14.25" spans="1:15">
      <c r="A449" s="19">
        <v>447</v>
      </c>
      <c r="B449" s="20" t="s">
        <v>15</v>
      </c>
      <c r="C449" s="27" t="s">
        <v>1432</v>
      </c>
      <c r="D449" s="30" t="s">
        <v>1433</v>
      </c>
      <c r="E449" s="23">
        <v>40000</v>
      </c>
      <c r="F449" s="23">
        <v>40000</v>
      </c>
      <c r="G449" s="20" t="s">
        <v>1040</v>
      </c>
      <c r="H449" s="20" t="s">
        <v>671</v>
      </c>
      <c r="I449" s="30" t="s">
        <v>1434</v>
      </c>
      <c r="J449" s="20" t="s">
        <v>21</v>
      </c>
      <c r="K449" s="20" t="s">
        <v>305</v>
      </c>
      <c r="L449" s="34">
        <f t="shared" si="28"/>
        <v>90</v>
      </c>
      <c r="M449" s="39">
        <v>0.035</v>
      </c>
      <c r="N449" s="36">
        <f t="shared" si="29"/>
        <v>350</v>
      </c>
      <c r="O449" s="36">
        <f t="shared" si="30"/>
        <v>350</v>
      </c>
    </row>
    <row r="450" s="1" customFormat="1" ht="14.25" spans="1:15">
      <c r="A450" s="19">
        <v>448</v>
      </c>
      <c r="B450" s="20" t="s">
        <v>15</v>
      </c>
      <c r="C450" s="27" t="s">
        <v>1435</v>
      </c>
      <c r="D450" s="30" t="s">
        <v>1436</v>
      </c>
      <c r="E450" s="23">
        <v>40000</v>
      </c>
      <c r="F450" s="23">
        <v>40000</v>
      </c>
      <c r="G450" s="20" t="s">
        <v>1314</v>
      </c>
      <c r="H450" s="20" t="s">
        <v>1321</v>
      </c>
      <c r="I450" s="30" t="s">
        <v>1437</v>
      </c>
      <c r="J450" s="20" t="s">
        <v>21</v>
      </c>
      <c r="K450" s="20" t="s">
        <v>305</v>
      </c>
      <c r="L450" s="34">
        <f t="shared" si="28"/>
        <v>90</v>
      </c>
      <c r="M450" s="39">
        <v>0.035</v>
      </c>
      <c r="N450" s="36">
        <f t="shared" si="29"/>
        <v>350</v>
      </c>
      <c r="O450" s="36">
        <f t="shared" si="30"/>
        <v>350</v>
      </c>
    </row>
    <row r="451" s="1" customFormat="1" ht="14.25" spans="1:15">
      <c r="A451" s="19">
        <v>449</v>
      </c>
      <c r="B451" s="20" t="s">
        <v>15</v>
      </c>
      <c r="C451" s="27" t="s">
        <v>1438</v>
      </c>
      <c r="D451" s="30" t="s">
        <v>1439</v>
      </c>
      <c r="E451" s="23">
        <v>50000</v>
      </c>
      <c r="F451" s="23">
        <v>50000</v>
      </c>
      <c r="G451" s="20" t="s">
        <v>795</v>
      </c>
      <c r="H451" s="20" t="s">
        <v>630</v>
      </c>
      <c r="I451" s="30" t="s">
        <v>331</v>
      </c>
      <c r="J451" s="20" t="s">
        <v>21</v>
      </c>
      <c r="K451" s="20" t="s">
        <v>305</v>
      </c>
      <c r="L451" s="34">
        <f t="shared" si="28"/>
        <v>90</v>
      </c>
      <c r="M451" s="39">
        <v>0.035</v>
      </c>
      <c r="N451" s="36">
        <f t="shared" si="29"/>
        <v>437.5</v>
      </c>
      <c r="O451" s="36">
        <f t="shared" si="30"/>
        <v>437.5</v>
      </c>
    </row>
    <row r="452" s="1" customFormat="1" ht="14.25" spans="1:15">
      <c r="A452" s="19">
        <v>450</v>
      </c>
      <c r="B452" s="20" t="s">
        <v>15</v>
      </c>
      <c r="C452" s="27" t="s">
        <v>1440</v>
      </c>
      <c r="D452" s="30" t="s">
        <v>1441</v>
      </c>
      <c r="E452" s="23">
        <v>50000</v>
      </c>
      <c r="F452" s="23">
        <v>50000</v>
      </c>
      <c r="G452" s="20" t="s">
        <v>566</v>
      </c>
      <c r="H452" s="20" t="s">
        <v>529</v>
      </c>
      <c r="I452" s="30" t="s">
        <v>331</v>
      </c>
      <c r="J452" s="20" t="s">
        <v>21</v>
      </c>
      <c r="K452" s="20" t="s">
        <v>305</v>
      </c>
      <c r="L452" s="34">
        <f t="shared" si="28"/>
        <v>90</v>
      </c>
      <c r="M452" s="39">
        <v>0.035</v>
      </c>
      <c r="N452" s="36">
        <f t="shared" si="29"/>
        <v>437.5</v>
      </c>
      <c r="O452" s="36">
        <f t="shared" si="30"/>
        <v>437.5</v>
      </c>
    </row>
    <row r="453" s="1" customFormat="1" ht="14.25" spans="1:15">
      <c r="A453" s="19">
        <v>451</v>
      </c>
      <c r="B453" s="20" t="s">
        <v>15</v>
      </c>
      <c r="C453" s="27" t="s">
        <v>1442</v>
      </c>
      <c r="D453" s="30" t="s">
        <v>1443</v>
      </c>
      <c r="E453" s="23">
        <v>40000</v>
      </c>
      <c r="F453" s="23">
        <v>40000</v>
      </c>
      <c r="G453" s="20" t="s">
        <v>890</v>
      </c>
      <c r="H453" s="20" t="s">
        <v>335</v>
      </c>
      <c r="I453" s="30" t="s">
        <v>1444</v>
      </c>
      <c r="J453" s="20" t="s">
        <v>21</v>
      </c>
      <c r="K453" s="20" t="s">
        <v>305</v>
      </c>
      <c r="L453" s="34">
        <f t="shared" si="28"/>
        <v>90</v>
      </c>
      <c r="M453" s="39">
        <v>0.035</v>
      </c>
      <c r="N453" s="36">
        <f t="shared" si="29"/>
        <v>350</v>
      </c>
      <c r="O453" s="36">
        <f t="shared" si="30"/>
        <v>350</v>
      </c>
    </row>
    <row r="454" s="1" customFormat="1" ht="14.25" spans="1:15">
      <c r="A454" s="19">
        <v>452</v>
      </c>
      <c r="B454" s="20" t="s">
        <v>15</v>
      </c>
      <c r="C454" s="27" t="s">
        <v>1445</v>
      </c>
      <c r="D454" s="30" t="s">
        <v>1446</v>
      </c>
      <c r="E454" s="23">
        <v>50000</v>
      </c>
      <c r="F454" s="23">
        <v>50000</v>
      </c>
      <c r="G454" s="20" t="s">
        <v>704</v>
      </c>
      <c r="H454" s="20" t="s">
        <v>426</v>
      </c>
      <c r="I454" s="30" t="s">
        <v>331</v>
      </c>
      <c r="J454" s="20" t="s">
        <v>21</v>
      </c>
      <c r="K454" s="20" t="s">
        <v>305</v>
      </c>
      <c r="L454" s="34">
        <f t="shared" si="28"/>
        <v>90</v>
      </c>
      <c r="M454" s="39">
        <v>0.035</v>
      </c>
      <c r="N454" s="36">
        <f t="shared" si="29"/>
        <v>437.5</v>
      </c>
      <c r="O454" s="36">
        <f t="shared" si="30"/>
        <v>437.5</v>
      </c>
    </row>
    <row r="455" s="1" customFormat="1" ht="14.25" spans="1:15">
      <c r="A455" s="19">
        <v>453</v>
      </c>
      <c r="B455" s="20" t="s">
        <v>15</v>
      </c>
      <c r="C455" s="27" t="s">
        <v>1447</v>
      </c>
      <c r="D455" s="30" t="s">
        <v>1448</v>
      </c>
      <c r="E455" s="23">
        <v>40000</v>
      </c>
      <c r="F455" s="23">
        <v>40000</v>
      </c>
      <c r="G455" s="20" t="s">
        <v>571</v>
      </c>
      <c r="H455" s="20" t="s">
        <v>572</v>
      </c>
      <c r="I455" s="30" t="s">
        <v>1449</v>
      </c>
      <c r="J455" s="20" t="s">
        <v>21</v>
      </c>
      <c r="K455" s="20" t="s">
        <v>305</v>
      </c>
      <c r="L455" s="34">
        <f t="shared" si="28"/>
        <v>90</v>
      </c>
      <c r="M455" s="39">
        <v>0.035</v>
      </c>
      <c r="N455" s="36">
        <f t="shared" si="29"/>
        <v>350</v>
      </c>
      <c r="O455" s="36">
        <f t="shared" si="30"/>
        <v>350</v>
      </c>
    </row>
    <row r="456" s="1" customFormat="1" ht="14.25" spans="1:15">
      <c r="A456" s="19">
        <v>454</v>
      </c>
      <c r="B456" s="20" t="s">
        <v>15</v>
      </c>
      <c r="C456" s="27" t="s">
        <v>1450</v>
      </c>
      <c r="D456" s="30" t="s">
        <v>1451</v>
      </c>
      <c r="E456" s="23">
        <v>30000</v>
      </c>
      <c r="F456" s="23">
        <v>30000</v>
      </c>
      <c r="G456" s="20" t="s">
        <v>667</v>
      </c>
      <c r="H456" s="20" t="s">
        <v>742</v>
      </c>
      <c r="I456" s="30" t="s">
        <v>31</v>
      </c>
      <c r="J456" s="20" t="s">
        <v>21</v>
      </c>
      <c r="K456" s="20" t="s">
        <v>305</v>
      </c>
      <c r="L456" s="34">
        <f t="shared" si="28"/>
        <v>90</v>
      </c>
      <c r="M456" s="39">
        <v>0.035</v>
      </c>
      <c r="N456" s="36">
        <f t="shared" si="29"/>
        <v>262.5</v>
      </c>
      <c r="O456" s="36">
        <f t="shared" si="30"/>
        <v>262.5</v>
      </c>
    </row>
    <row r="457" s="1" customFormat="1" ht="14.25" spans="1:15">
      <c r="A457" s="19">
        <v>455</v>
      </c>
      <c r="B457" s="20" t="s">
        <v>15</v>
      </c>
      <c r="C457" s="27" t="s">
        <v>1452</v>
      </c>
      <c r="D457" s="30" t="s">
        <v>1453</v>
      </c>
      <c r="E457" s="23">
        <v>50000</v>
      </c>
      <c r="F457" s="23">
        <v>50000</v>
      </c>
      <c r="G457" s="20" t="s">
        <v>596</v>
      </c>
      <c r="H457" s="20" t="s">
        <v>426</v>
      </c>
      <c r="I457" s="30" t="s">
        <v>20</v>
      </c>
      <c r="J457" s="20" t="s">
        <v>21</v>
      </c>
      <c r="K457" s="20" t="s">
        <v>305</v>
      </c>
      <c r="L457" s="34">
        <f t="shared" si="28"/>
        <v>90</v>
      </c>
      <c r="M457" s="39">
        <v>0.035</v>
      </c>
      <c r="N457" s="36">
        <f t="shared" si="29"/>
        <v>437.5</v>
      </c>
      <c r="O457" s="36">
        <f t="shared" si="30"/>
        <v>437.5</v>
      </c>
    </row>
    <row r="458" s="1" customFormat="1" ht="14.25" spans="1:15">
      <c r="A458" s="19">
        <v>456</v>
      </c>
      <c r="B458" s="20" t="s">
        <v>15</v>
      </c>
      <c r="C458" s="27" t="s">
        <v>1454</v>
      </c>
      <c r="D458" s="30" t="s">
        <v>1455</v>
      </c>
      <c r="E458" s="23">
        <v>50000</v>
      </c>
      <c r="F458" s="23">
        <v>50000</v>
      </c>
      <c r="G458" s="20" t="s">
        <v>596</v>
      </c>
      <c r="H458" s="20" t="s">
        <v>426</v>
      </c>
      <c r="I458" s="30" t="s">
        <v>20</v>
      </c>
      <c r="J458" s="20" t="s">
        <v>21</v>
      </c>
      <c r="K458" s="20" t="s">
        <v>305</v>
      </c>
      <c r="L458" s="34">
        <f t="shared" si="28"/>
        <v>90</v>
      </c>
      <c r="M458" s="39">
        <v>0.035</v>
      </c>
      <c r="N458" s="36">
        <f t="shared" si="29"/>
        <v>437.5</v>
      </c>
      <c r="O458" s="36">
        <f t="shared" si="30"/>
        <v>437.5</v>
      </c>
    </row>
    <row r="459" s="1" customFormat="1" ht="14.25" spans="1:15">
      <c r="A459" s="19">
        <v>457</v>
      </c>
      <c r="B459" s="20" t="s">
        <v>15</v>
      </c>
      <c r="C459" s="27" t="s">
        <v>1456</v>
      </c>
      <c r="D459" s="30" t="s">
        <v>1457</v>
      </c>
      <c r="E459" s="23">
        <v>30000</v>
      </c>
      <c r="F459" s="23">
        <v>30000</v>
      </c>
      <c r="G459" s="20" t="s">
        <v>709</v>
      </c>
      <c r="H459" s="20" t="s">
        <v>710</v>
      </c>
      <c r="I459" s="30" t="s">
        <v>331</v>
      </c>
      <c r="J459" s="20" t="s">
        <v>21</v>
      </c>
      <c r="K459" s="20" t="s">
        <v>305</v>
      </c>
      <c r="L459" s="34">
        <f t="shared" si="28"/>
        <v>90</v>
      </c>
      <c r="M459" s="39">
        <v>0.035</v>
      </c>
      <c r="N459" s="36">
        <f t="shared" si="29"/>
        <v>262.5</v>
      </c>
      <c r="O459" s="36">
        <f t="shared" si="30"/>
        <v>262.5</v>
      </c>
    </row>
    <row r="460" s="1" customFormat="1" ht="14.25" spans="1:15">
      <c r="A460" s="19">
        <v>458</v>
      </c>
      <c r="B460" s="20" t="s">
        <v>81</v>
      </c>
      <c r="C460" s="27" t="s">
        <v>1458</v>
      </c>
      <c r="D460" s="30" t="s">
        <v>1459</v>
      </c>
      <c r="E460" s="23">
        <v>30000</v>
      </c>
      <c r="F460" s="23">
        <v>30000</v>
      </c>
      <c r="G460" s="20" t="s">
        <v>599</v>
      </c>
      <c r="H460" s="20" t="s">
        <v>731</v>
      </c>
      <c r="I460" s="30" t="s">
        <v>1460</v>
      </c>
      <c r="J460" s="20" t="s">
        <v>21</v>
      </c>
      <c r="K460" s="20" t="s">
        <v>305</v>
      </c>
      <c r="L460" s="34">
        <f t="shared" si="28"/>
        <v>90</v>
      </c>
      <c r="M460" s="39">
        <v>0.035</v>
      </c>
      <c r="N460" s="36">
        <f t="shared" si="29"/>
        <v>262.5</v>
      </c>
      <c r="O460" s="36">
        <f t="shared" si="30"/>
        <v>262.5</v>
      </c>
    </row>
    <row r="461" s="1" customFormat="1" ht="14.25" spans="1:15">
      <c r="A461" s="19">
        <v>459</v>
      </c>
      <c r="B461" s="20" t="s">
        <v>81</v>
      </c>
      <c r="C461" s="27" t="s">
        <v>1461</v>
      </c>
      <c r="D461" s="30" t="s">
        <v>1462</v>
      </c>
      <c r="E461" s="23">
        <v>40000</v>
      </c>
      <c r="F461" s="23">
        <v>40000</v>
      </c>
      <c r="G461" s="20" t="s">
        <v>670</v>
      </c>
      <c r="H461" s="20" t="s">
        <v>1408</v>
      </c>
      <c r="I461" s="30" t="s">
        <v>1463</v>
      </c>
      <c r="J461" s="20" t="s">
        <v>21</v>
      </c>
      <c r="K461" s="20" t="s">
        <v>305</v>
      </c>
      <c r="L461" s="34">
        <f t="shared" si="28"/>
        <v>90</v>
      </c>
      <c r="M461" s="39">
        <v>0.035</v>
      </c>
      <c r="N461" s="36">
        <f t="shared" si="29"/>
        <v>350</v>
      </c>
      <c r="O461" s="36">
        <f t="shared" si="30"/>
        <v>350</v>
      </c>
    </row>
    <row r="462" s="1" customFormat="1" ht="14.25" spans="1:15">
      <c r="A462" s="19">
        <v>460</v>
      </c>
      <c r="B462" s="20" t="s">
        <v>81</v>
      </c>
      <c r="C462" s="27" t="s">
        <v>1464</v>
      </c>
      <c r="D462" s="30" t="s">
        <v>1465</v>
      </c>
      <c r="E462" s="23">
        <v>30000</v>
      </c>
      <c r="F462" s="23">
        <v>30000</v>
      </c>
      <c r="G462" s="20" t="s">
        <v>576</v>
      </c>
      <c r="H462" s="20" t="s">
        <v>335</v>
      </c>
      <c r="I462" s="30" t="s">
        <v>1466</v>
      </c>
      <c r="J462" s="20" t="s">
        <v>21</v>
      </c>
      <c r="K462" s="20" t="s">
        <v>305</v>
      </c>
      <c r="L462" s="34">
        <f t="shared" si="28"/>
        <v>90</v>
      </c>
      <c r="M462" s="39">
        <v>0.035</v>
      </c>
      <c r="N462" s="36">
        <f t="shared" si="29"/>
        <v>262.5</v>
      </c>
      <c r="O462" s="36">
        <f t="shared" si="30"/>
        <v>262.5</v>
      </c>
    </row>
    <row r="463" s="1" customFormat="1" ht="14.25" spans="1:15">
      <c r="A463" s="19">
        <v>461</v>
      </c>
      <c r="B463" s="20" t="s">
        <v>81</v>
      </c>
      <c r="C463" s="27" t="s">
        <v>1467</v>
      </c>
      <c r="D463" s="30" t="s">
        <v>1468</v>
      </c>
      <c r="E463" s="23">
        <v>50000</v>
      </c>
      <c r="F463" s="23">
        <v>50000</v>
      </c>
      <c r="G463" s="20" t="s">
        <v>615</v>
      </c>
      <c r="H463" s="20" t="s">
        <v>1408</v>
      </c>
      <c r="I463" s="30" t="s">
        <v>1469</v>
      </c>
      <c r="J463" s="20" t="s">
        <v>21</v>
      </c>
      <c r="K463" s="20" t="s">
        <v>305</v>
      </c>
      <c r="L463" s="34">
        <f t="shared" si="28"/>
        <v>90</v>
      </c>
      <c r="M463" s="39">
        <v>0.035</v>
      </c>
      <c r="N463" s="36">
        <f t="shared" si="29"/>
        <v>437.5</v>
      </c>
      <c r="O463" s="36">
        <f t="shared" si="30"/>
        <v>437.5</v>
      </c>
    </row>
    <row r="464" s="1" customFormat="1" ht="14.25" spans="1:15">
      <c r="A464" s="19">
        <v>462</v>
      </c>
      <c r="B464" s="20" t="s">
        <v>81</v>
      </c>
      <c r="C464" s="27" t="s">
        <v>1470</v>
      </c>
      <c r="D464" s="30" t="s">
        <v>1471</v>
      </c>
      <c r="E464" s="23">
        <v>32000</v>
      </c>
      <c r="F464" s="23">
        <v>32000</v>
      </c>
      <c r="G464" s="20" t="s">
        <v>652</v>
      </c>
      <c r="H464" s="20" t="s">
        <v>688</v>
      </c>
      <c r="I464" s="30" t="s">
        <v>1472</v>
      </c>
      <c r="J464" s="20" t="s">
        <v>21</v>
      </c>
      <c r="K464" s="20" t="s">
        <v>305</v>
      </c>
      <c r="L464" s="34">
        <f t="shared" si="28"/>
        <v>90</v>
      </c>
      <c r="M464" s="39">
        <v>0.035</v>
      </c>
      <c r="N464" s="36">
        <f t="shared" si="29"/>
        <v>280</v>
      </c>
      <c r="O464" s="36">
        <f t="shared" si="30"/>
        <v>280</v>
      </c>
    </row>
    <row r="465" s="1" customFormat="1" ht="14.25" spans="1:15">
      <c r="A465" s="19">
        <v>463</v>
      </c>
      <c r="B465" s="20" t="s">
        <v>81</v>
      </c>
      <c r="C465" s="27" t="s">
        <v>1473</v>
      </c>
      <c r="D465" s="30" t="s">
        <v>1474</v>
      </c>
      <c r="E465" s="23">
        <v>40000</v>
      </c>
      <c r="F465" s="23">
        <v>40000</v>
      </c>
      <c r="G465" s="20" t="s">
        <v>1475</v>
      </c>
      <c r="H465" s="20" t="s">
        <v>1476</v>
      </c>
      <c r="I465" s="30" t="s">
        <v>1477</v>
      </c>
      <c r="J465" s="20" t="s">
        <v>21</v>
      </c>
      <c r="K465" s="20" t="s">
        <v>305</v>
      </c>
      <c r="L465" s="34">
        <f t="shared" si="28"/>
        <v>90</v>
      </c>
      <c r="M465" s="39">
        <v>0.035</v>
      </c>
      <c r="N465" s="36">
        <f t="shared" si="29"/>
        <v>350</v>
      </c>
      <c r="O465" s="36">
        <f t="shared" si="30"/>
        <v>350</v>
      </c>
    </row>
    <row r="466" s="1" customFormat="1" ht="14.25" spans="1:15">
      <c r="A466" s="19">
        <v>464</v>
      </c>
      <c r="B466" s="20" t="s">
        <v>81</v>
      </c>
      <c r="C466" s="27" t="s">
        <v>1478</v>
      </c>
      <c r="D466" s="30" t="s">
        <v>1479</v>
      </c>
      <c r="E466" s="23">
        <v>40000</v>
      </c>
      <c r="F466" s="23">
        <v>40000</v>
      </c>
      <c r="G466" s="20" t="s">
        <v>1314</v>
      </c>
      <c r="H466" s="20" t="s">
        <v>1321</v>
      </c>
      <c r="I466" s="30" t="s">
        <v>1480</v>
      </c>
      <c r="J466" s="20" t="s">
        <v>21</v>
      </c>
      <c r="K466" s="20" t="s">
        <v>305</v>
      </c>
      <c r="L466" s="34">
        <f t="shared" si="28"/>
        <v>90</v>
      </c>
      <c r="M466" s="39">
        <v>0.035</v>
      </c>
      <c r="N466" s="36">
        <f t="shared" si="29"/>
        <v>350</v>
      </c>
      <c r="O466" s="36">
        <f t="shared" si="30"/>
        <v>350</v>
      </c>
    </row>
    <row r="467" s="1" customFormat="1" ht="14.25" spans="1:15">
      <c r="A467" s="19">
        <v>465</v>
      </c>
      <c r="B467" s="20" t="s">
        <v>81</v>
      </c>
      <c r="C467" s="27" t="s">
        <v>1481</v>
      </c>
      <c r="D467" s="30" t="s">
        <v>1482</v>
      </c>
      <c r="E467" s="23">
        <v>32000</v>
      </c>
      <c r="F467" s="23">
        <v>32000</v>
      </c>
      <c r="G467" s="20" t="s">
        <v>624</v>
      </c>
      <c r="H467" s="20" t="s">
        <v>826</v>
      </c>
      <c r="I467" s="30" t="s">
        <v>1483</v>
      </c>
      <c r="J467" s="20" t="s">
        <v>21</v>
      </c>
      <c r="K467" s="20" t="s">
        <v>305</v>
      </c>
      <c r="L467" s="34">
        <f t="shared" si="28"/>
        <v>90</v>
      </c>
      <c r="M467" s="39">
        <v>0.035</v>
      </c>
      <c r="N467" s="36">
        <f t="shared" si="29"/>
        <v>280</v>
      </c>
      <c r="O467" s="36">
        <f t="shared" si="30"/>
        <v>280</v>
      </c>
    </row>
    <row r="468" s="1" customFormat="1" ht="14.25" spans="1:15">
      <c r="A468" s="19">
        <v>466</v>
      </c>
      <c r="B468" s="20" t="s">
        <v>81</v>
      </c>
      <c r="C468" s="27" t="s">
        <v>1484</v>
      </c>
      <c r="D468" s="30" t="s">
        <v>1485</v>
      </c>
      <c r="E468" s="23">
        <v>40000</v>
      </c>
      <c r="F468" s="23">
        <v>40000</v>
      </c>
      <c r="G468" s="20" t="s">
        <v>1163</v>
      </c>
      <c r="H468" s="20" t="s">
        <v>937</v>
      </c>
      <c r="I468" s="30" t="s">
        <v>1486</v>
      </c>
      <c r="J468" s="20" t="s">
        <v>21</v>
      </c>
      <c r="K468" s="20" t="s">
        <v>305</v>
      </c>
      <c r="L468" s="34">
        <f t="shared" si="28"/>
        <v>90</v>
      </c>
      <c r="M468" s="39">
        <v>0.035</v>
      </c>
      <c r="N468" s="36">
        <f t="shared" si="29"/>
        <v>350</v>
      </c>
      <c r="O468" s="36">
        <f t="shared" si="30"/>
        <v>350</v>
      </c>
    </row>
    <row r="469" s="1" customFormat="1" ht="14.25" spans="1:15">
      <c r="A469" s="19">
        <v>467</v>
      </c>
      <c r="B469" s="20" t="s">
        <v>81</v>
      </c>
      <c r="C469" s="27" t="s">
        <v>1487</v>
      </c>
      <c r="D469" s="30" t="s">
        <v>1488</v>
      </c>
      <c r="E469" s="23">
        <v>40000</v>
      </c>
      <c r="F469" s="23">
        <v>40000</v>
      </c>
      <c r="G469" s="20" t="s">
        <v>795</v>
      </c>
      <c r="H469" s="20" t="s">
        <v>1408</v>
      </c>
      <c r="I469" s="30" t="s">
        <v>1489</v>
      </c>
      <c r="J469" s="20" t="s">
        <v>21</v>
      </c>
      <c r="K469" s="20" t="s">
        <v>305</v>
      </c>
      <c r="L469" s="34">
        <f t="shared" si="28"/>
        <v>90</v>
      </c>
      <c r="M469" s="39">
        <v>0.035</v>
      </c>
      <c r="N469" s="36">
        <f t="shared" si="29"/>
        <v>350</v>
      </c>
      <c r="O469" s="36">
        <f t="shared" si="30"/>
        <v>350</v>
      </c>
    </row>
    <row r="470" s="1" customFormat="1" ht="14.25" spans="1:15">
      <c r="A470" s="19">
        <v>468</v>
      </c>
      <c r="B470" s="20" t="s">
        <v>81</v>
      </c>
      <c r="C470" s="27" t="s">
        <v>1490</v>
      </c>
      <c r="D470" s="30" t="s">
        <v>1491</v>
      </c>
      <c r="E470" s="23">
        <v>40000</v>
      </c>
      <c r="F470" s="23">
        <v>40000</v>
      </c>
      <c r="G470" s="20" t="s">
        <v>670</v>
      </c>
      <c r="H470" s="20" t="s">
        <v>671</v>
      </c>
      <c r="I470" s="30" t="s">
        <v>1492</v>
      </c>
      <c r="J470" s="20" t="s">
        <v>21</v>
      </c>
      <c r="K470" s="20" t="s">
        <v>305</v>
      </c>
      <c r="L470" s="34">
        <f t="shared" si="28"/>
        <v>90</v>
      </c>
      <c r="M470" s="39">
        <v>0.035</v>
      </c>
      <c r="N470" s="36">
        <f t="shared" si="29"/>
        <v>350</v>
      </c>
      <c r="O470" s="36">
        <f t="shared" si="30"/>
        <v>350</v>
      </c>
    </row>
    <row r="471" s="1" customFormat="1" ht="14.25" spans="1:15">
      <c r="A471" s="19">
        <v>469</v>
      </c>
      <c r="B471" s="20" t="s">
        <v>81</v>
      </c>
      <c r="C471" s="27" t="s">
        <v>1493</v>
      </c>
      <c r="D471" s="30" t="s">
        <v>1494</v>
      </c>
      <c r="E471" s="23">
        <v>38000</v>
      </c>
      <c r="F471" s="23">
        <v>38000</v>
      </c>
      <c r="G471" s="20" t="s">
        <v>1314</v>
      </c>
      <c r="H471" s="20" t="s">
        <v>1321</v>
      </c>
      <c r="I471" s="30" t="s">
        <v>919</v>
      </c>
      <c r="J471" s="20" t="s">
        <v>21</v>
      </c>
      <c r="K471" s="20" t="s">
        <v>305</v>
      </c>
      <c r="L471" s="34">
        <f t="shared" si="28"/>
        <v>90</v>
      </c>
      <c r="M471" s="39">
        <v>0.035</v>
      </c>
      <c r="N471" s="36">
        <f t="shared" si="29"/>
        <v>332.5</v>
      </c>
      <c r="O471" s="36">
        <f t="shared" si="30"/>
        <v>332.5</v>
      </c>
    </row>
    <row r="472" s="1" customFormat="1" ht="14.25" spans="1:15">
      <c r="A472" s="19">
        <v>470</v>
      </c>
      <c r="B472" s="20" t="s">
        <v>81</v>
      </c>
      <c r="C472" s="27" t="s">
        <v>1495</v>
      </c>
      <c r="D472" s="30" t="s">
        <v>1496</v>
      </c>
      <c r="E472" s="23">
        <v>50000</v>
      </c>
      <c r="F472" s="23">
        <v>50000</v>
      </c>
      <c r="G472" s="20" t="s">
        <v>667</v>
      </c>
      <c r="H472" s="20" t="s">
        <v>1408</v>
      </c>
      <c r="I472" s="30" t="s">
        <v>919</v>
      </c>
      <c r="J472" s="20" t="s">
        <v>21</v>
      </c>
      <c r="K472" s="20" t="s">
        <v>305</v>
      </c>
      <c r="L472" s="34">
        <f t="shared" si="28"/>
        <v>90</v>
      </c>
      <c r="M472" s="39">
        <v>0.035</v>
      </c>
      <c r="N472" s="36">
        <f t="shared" si="29"/>
        <v>437.5</v>
      </c>
      <c r="O472" s="36">
        <f t="shared" si="30"/>
        <v>437.5</v>
      </c>
    </row>
    <row r="473" s="1" customFormat="1" ht="14.25" spans="1:15">
      <c r="A473" s="19">
        <v>471</v>
      </c>
      <c r="B473" s="20" t="s">
        <v>81</v>
      </c>
      <c r="C473" s="27" t="s">
        <v>1497</v>
      </c>
      <c r="D473" s="30" t="s">
        <v>1498</v>
      </c>
      <c r="E473" s="23">
        <v>40000</v>
      </c>
      <c r="F473" s="23">
        <v>40000</v>
      </c>
      <c r="G473" s="20" t="s">
        <v>1314</v>
      </c>
      <c r="H473" s="20" t="s">
        <v>1325</v>
      </c>
      <c r="I473" s="30" t="s">
        <v>1499</v>
      </c>
      <c r="J473" s="20" t="s">
        <v>21</v>
      </c>
      <c r="K473" s="20" t="s">
        <v>305</v>
      </c>
      <c r="L473" s="34">
        <f t="shared" si="28"/>
        <v>90</v>
      </c>
      <c r="M473" s="39">
        <v>0.03</v>
      </c>
      <c r="N473" s="36">
        <f t="shared" si="29"/>
        <v>300</v>
      </c>
      <c r="O473" s="36">
        <f t="shared" si="30"/>
        <v>300</v>
      </c>
    </row>
    <row r="474" s="1" customFormat="1" ht="14.25" spans="1:15">
      <c r="A474" s="19">
        <v>472</v>
      </c>
      <c r="B474" s="20" t="s">
        <v>81</v>
      </c>
      <c r="C474" s="27" t="s">
        <v>1500</v>
      </c>
      <c r="D474" s="30" t="s">
        <v>1501</v>
      </c>
      <c r="E474" s="23">
        <v>40000</v>
      </c>
      <c r="F474" s="23">
        <v>40000</v>
      </c>
      <c r="G474" s="20" t="s">
        <v>795</v>
      </c>
      <c r="H474" s="20" t="s">
        <v>1408</v>
      </c>
      <c r="I474" s="30" t="s">
        <v>1502</v>
      </c>
      <c r="J474" s="20" t="s">
        <v>21</v>
      </c>
      <c r="K474" s="20" t="s">
        <v>305</v>
      </c>
      <c r="L474" s="34">
        <f t="shared" si="28"/>
        <v>90</v>
      </c>
      <c r="M474" s="39">
        <v>0.035</v>
      </c>
      <c r="N474" s="36">
        <f t="shared" si="29"/>
        <v>350</v>
      </c>
      <c r="O474" s="36">
        <f t="shared" si="30"/>
        <v>350</v>
      </c>
    </row>
    <row r="475" s="1" customFormat="1" ht="14.25" spans="1:15">
      <c r="A475" s="19">
        <v>473</v>
      </c>
      <c r="B475" s="20" t="s">
        <v>81</v>
      </c>
      <c r="C475" s="27" t="s">
        <v>1503</v>
      </c>
      <c r="D475" s="30" t="s">
        <v>1504</v>
      </c>
      <c r="E475" s="23">
        <v>40000</v>
      </c>
      <c r="F475" s="23">
        <v>40000</v>
      </c>
      <c r="G475" s="20" t="s">
        <v>624</v>
      </c>
      <c r="H475" s="20" t="s">
        <v>826</v>
      </c>
      <c r="I475" s="30" t="s">
        <v>1505</v>
      </c>
      <c r="J475" s="20" t="s">
        <v>21</v>
      </c>
      <c r="K475" s="20" t="s">
        <v>305</v>
      </c>
      <c r="L475" s="34">
        <f t="shared" si="28"/>
        <v>90</v>
      </c>
      <c r="M475" s="39">
        <v>0.035</v>
      </c>
      <c r="N475" s="36">
        <f t="shared" si="29"/>
        <v>350</v>
      </c>
      <c r="O475" s="36">
        <f t="shared" si="30"/>
        <v>350</v>
      </c>
    </row>
    <row r="476" s="1" customFormat="1" ht="14.25" spans="1:15">
      <c r="A476" s="19">
        <v>474</v>
      </c>
      <c r="B476" s="20" t="s">
        <v>81</v>
      </c>
      <c r="C476" s="27" t="s">
        <v>1506</v>
      </c>
      <c r="D476" s="30" t="s">
        <v>1507</v>
      </c>
      <c r="E476" s="23">
        <v>40000</v>
      </c>
      <c r="F476" s="23">
        <v>40000</v>
      </c>
      <c r="G476" s="20" t="s">
        <v>1086</v>
      </c>
      <c r="H476" s="20" t="s">
        <v>1508</v>
      </c>
      <c r="I476" s="30" t="s">
        <v>1509</v>
      </c>
      <c r="J476" s="20" t="s">
        <v>21</v>
      </c>
      <c r="K476" s="20" t="s">
        <v>305</v>
      </c>
      <c r="L476" s="34">
        <f t="shared" si="28"/>
        <v>90</v>
      </c>
      <c r="M476" s="39">
        <v>0.035</v>
      </c>
      <c r="N476" s="36">
        <f t="shared" si="29"/>
        <v>350</v>
      </c>
      <c r="O476" s="36">
        <f t="shared" si="30"/>
        <v>350</v>
      </c>
    </row>
    <row r="477" s="1" customFormat="1" ht="14.25" spans="1:15">
      <c r="A477" s="19">
        <v>475</v>
      </c>
      <c r="B477" s="20" t="s">
        <v>81</v>
      </c>
      <c r="C477" s="27" t="s">
        <v>1510</v>
      </c>
      <c r="D477" s="30" t="s">
        <v>1511</v>
      </c>
      <c r="E477" s="23">
        <v>40000</v>
      </c>
      <c r="F477" s="23">
        <v>40000</v>
      </c>
      <c r="G477" s="20" t="s">
        <v>670</v>
      </c>
      <c r="H477" s="20" t="s">
        <v>1512</v>
      </c>
      <c r="I477" s="30" t="s">
        <v>1513</v>
      </c>
      <c r="J477" s="20" t="s">
        <v>21</v>
      </c>
      <c r="K477" s="20" t="s">
        <v>305</v>
      </c>
      <c r="L477" s="34">
        <f t="shared" si="28"/>
        <v>90</v>
      </c>
      <c r="M477" s="39">
        <v>0.035</v>
      </c>
      <c r="N477" s="36">
        <f t="shared" si="29"/>
        <v>350</v>
      </c>
      <c r="O477" s="36">
        <f t="shared" si="30"/>
        <v>350</v>
      </c>
    </row>
    <row r="478" s="1" customFormat="1" ht="14.25" spans="1:15">
      <c r="A478" s="19">
        <v>476</v>
      </c>
      <c r="B478" s="20" t="s">
        <v>81</v>
      </c>
      <c r="C478" s="27" t="s">
        <v>1514</v>
      </c>
      <c r="D478" s="30" t="s">
        <v>1515</v>
      </c>
      <c r="E478" s="23">
        <v>40000</v>
      </c>
      <c r="F478" s="23">
        <v>40000</v>
      </c>
      <c r="G478" s="20" t="s">
        <v>1060</v>
      </c>
      <c r="H478" s="20" t="s">
        <v>1516</v>
      </c>
      <c r="I478" s="30" t="s">
        <v>1517</v>
      </c>
      <c r="J478" s="20" t="s">
        <v>21</v>
      </c>
      <c r="K478" s="20" t="s">
        <v>305</v>
      </c>
      <c r="L478" s="34">
        <f t="shared" si="28"/>
        <v>90</v>
      </c>
      <c r="M478" s="39">
        <v>0.035</v>
      </c>
      <c r="N478" s="36">
        <f t="shared" si="29"/>
        <v>350</v>
      </c>
      <c r="O478" s="36">
        <f t="shared" si="30"/>
        <v>350</v>
      </c>
    </row>
    <row r="479" s="1" customFormat="1" ht="14.25" spans="1:15">
      <c r="A479" s="19">
        <v>477</v>
      </c>
      <c r="B479" s="20" t="s">
        <v>81</v>
      </c>
      <c r="C479" s="27" t="s">
        <v>1518</v>
      </c>
      <c r="D479" s="30" t="s">
        <v>1519</v>
      </c>
      <c r="E479" s="23">
        <v>40000</v>
      </c>
      <c r="F479" s="23">
        <v>40000</v>
      </c>
      <c r="G479" s="20" t="s">
        <v>1272</v>
      </c>
      <c r="H479" s="20" t="s">
        <v>1520</v>
      </c>
      <c r="I479" s="30" t="s">
        <v>1521</v>
      </c>
      <c r="J479" s="20" t="s">
        <v>21</v>
      </c>
      <c r="K479" s="20" t="s">
        <v>305</v>
      </c>
      <c r="L479" s="34">
        <f t="shared" si="28"/>
        <v>90</v>
      </c>
      <c r="M479" s="39">
        <v>0.03</v>
      </c>
      <c r="N479" s="36">
        <f t="shared" si="29"/>
        <v>300</v>
      </c>
      <c r="O479" s="36">
        <f t="shared" si="30"/>
        <v>300</v>
      </c>
    </row>
    <row r="480" s="1" customFormat="1" ht="14.25" spans="1:15">
      <c r="A480" s="19">
        <v>478</v>
      </c>
      <c r="B480" s="20" t="s">
        <v>81</v>
      </c>
      <c r="C480" s="27" t="s">
        <v>1522</v>
      </c>
      <c r="D480" s="30" t="s">
        <v>1523</v>
      </c>
      <c r="E480" s="23">
        <v>40000</v>
      </c>
      <c r="F480" s="23">
        <v>40000</v>
      </c>
      <c r="G480" s="20" t="s">
        <v>576</v>
      </c>
      <c r="H480" s="20" t="s">
        <v>335</v>
      </c>
      <c r="I480" s="30" t="s">
        <v>1524</v>
      </c>
      <c r="J480" s="20" t="s">
        <v>21</v>
      </c>
      <c r="K480" s="20" t="s">
        <v>305</v>
      </c>
      <c r="L480" s="34">
        <f t="shared" si="28"/>
        <v>90</v>
      </c>
      <c r="M480" s="39">
        <v>0.035</v>
      </c>
      <c r="N480" s="36">
        <f t="shared" si="29"/>
        <v>350</v>
      </c>
      <c r="O480" s="36">
        <f t="shared" si="30"/>
        <v>350</v>
      </c>
    </row>
    <row r="481" s="1" customFormat="1" ht="14.25" spans="1:15">
      <c r="A481" s="19">
        <v>479</v>
      </c>
      <c r="B481" s="20" t="s">
        <v>81</v>
      </c>
      <c r="C481" s="27" t="s">
        <v>1525</v>
      </c>
      <c r="D481" s="30" t="s">
        <v>1526</v>
      </c>
      <c r="E481" s="23">
        <v>50000</v>
      </c>
      <c r="F481" s="23">
        <v>50000</v>
      </c>
      <c r="G481" s="20" t="s">
        <v>776</v>
      </c>
      <c r="H481" s="20" t="s">
        <v>1418</v>
      </c>
      <c r="I481" s="30" t="s">
        <v>1527</v>
      </c>
      <c r="J481" s="20" t="s">
        <v>21</v>
      </c>
      <c r="K481" s="20" t="s">
        <v>305</v>
      </c>
      <c r="L481" s="34">
        <f t="shared" si="28"/>
        <v>90</v>
      </c>
      <c r="M481" s="39">
        <v>0.035</v>
      </c>
      <c r="N481" s="36">
        <f t="shared" si="29"/>
        <v>437.5</v>
      </c>
      <c r="O481" s="36">
        <f t="shared" si="30"/>
        <v>437.5</v>
      </c>
    </row>
    <row r="482" s="1" customFormat="1" ht="14.25" spans="1:15">
      <c r="A482" s="19">
        <v>480</v>
      </c>
      <c r="B482" s="20" t="s">
        <v>81</v>
      </c>
      <c r="C482" s="27" t="s">
        <v>1528</v>
      </c>
      <c r="D482" s="30" t="s">
        <v>1529</v>
      </c>
      <c r="E482" s="23">
        <v>30000</v>
      </c>
      <c r="F482" s="23">
        <v>30000</v>
      </c>
      <c r="G482" s="20" t="s">
        <v>576</v>
      </c>
      <c r="H482" s="20" t="s">
        <v>731</v>
      </c>
      <c r="I482" s="30" t="s">
        <v>1530</v>
      </c>
      <c r="J482" s="20" t="s">
        <v>21</v>
      </c>
      <c r="K482" s="20" t="s">
        <v>305</v>
      </c>
      <c r="L482" s="34">
        <f t="shared" si="28"/>
        <v>90</v>
      </c>
      <c r="M482" s="39">
        <v>0.035</v>
      </c>
      <c r="N482" s="36">
        <f t="shared" si="29"/>
        <v>262.5</v>
      </c>
      <c r="O482" s="36">
        <f t="shared" si="30"/>
        <v>262.5</v>
      </c>
    </row>
    <row r="483" s="1" customFormat="1" ht="14.25" spans="1:15">
      <c r="A483" s="19">
        <v>481</v>
      </c>
      <c r="B483" s="20" t="s">
        <v>81</v>
      </c>
      <c r="C483" s="27" t="s">
        <v>1531</v>
      </c>
      <c r="D483" s="30" t="s">
        <v>1532</v>
      </c>
      <c r="E483" s="23">
        <v>40000</v>
      </c>
      <c r="F483" s="23">
        <v>40000</v>
      </c>
      <c r="G483" s="20" t="s">
        <v>599</v>
      </c>
      <c r="H483" s="20" t="s">
        <v>1533</v>
      </c>
      <c r="I483" s="30" t="s">
        <v>1534</v>
      </c>
      <c r="J483" s="20" t="s">
        <v>21</v>
      </c>
      <c r="K483" s="20" t="s">
        <v>305</v>
      </c>
      <c r="L483" s="34">
        <f t="shared" si="28"/>
        <v>90</v>
      </c>
      <c r="M483" s="39">
        <v>0.035</v>
      </c>
      <c r="N483" s="36">
        <f t="shared" si="29"/>
        <v>350</v>
      </c>
      <c r="O483" s="36">
        <f t="shared" si="30"/>
        <v>350</v>
      </c>
    </row>
    <row r="484" s="1" customFormat="1" ht="14.25" spans="1:15">
      <c r="A484" s="19">
        <v>482</v>
      </c>
      <c r="B484" s="20" t="s">
        <v>81</v>
      </c>
      <c r="C484" s="27" t="s">
        <v>1535</v>
      </c>
      <c r="D484" s="30" t="s">
        <v>1536</v>
      </c>
      <c r="E484" s="23">
        <v>40000</v>
      </c>
      <c r="F484" s="23">
        <v>40000</v>
      </c>
      <c r="G484" s="20" t="s">
        <v>670</v>
      </c>
      <c r="H484" s="20" t="s">
        <v>1041</v>
      </c>
      <c r="I484" s="30" t="s">
        <v>1537</v>
      </c>
      <c r="J484" s="20" t="s">
        <v>21</v>
      </c>
      <c r="K484" s="20" t="s">
        <v>305</v>
      </c>
      <c r="L484" s="34">
        <f t="shared" si="28"/>
        <v>90</v>
      </c>
      <c r="M484" s="39">
        <v>0.035</v>
      </c>
      <c r="N484" s="36">
        <f t="shared" si="29"/>
        <v>350</v>
      </c>
      <c r="O484" s="36">
        <f t="shared" si="30"/>
        <v>350</v>
      </c>
    </row>
    <row r="485" s="1" customFormat="1" ht="14.25" spans="1:15">
      <c r="A485" s="19">
        <v>483</v>
      </c>
      <c r="B485" s="20" t="s">
        <v>81</v>
      </c>
      <c r="C485" s="27" t="s">
        <v>1538</v>
      </c>
      <c r="D485" s="30" t="s">
        <v>1539</v>
      </c>
      <c r="E485" s="23">
        <v>40000</v>
      </c>
      <c r="F485" s="23">
        <v>40000</v>
      </c>
      <c r="G485" s="20" t="s">
        <v>670</v>
      </c>
      <c r="H485" s="20" t="s">
        <v>1041</v>
      </c>
      <c r="I485" s="30" t="s">
        <v>1540</v>
      </c>
      <c r="J485" s="20" t="s">
        <v>21</v>
      </c>
      <c r="K485" s="20" t="s">
        <v>305</v>
      </c>
      <c r="L485" s="34">
        <f t="shared" si="28"/>
        <v>90</v>
      </c>
      <c r="M485" s="39">
        <v>0.035</v>
      </c>
      <c r="N485" s="36">
        <f t="shared" si="29"/>
        <v>350</v>
      </c>
      <c r="O485" s="36">
        <f t="shared" si="30"/>
        <v>350</v>
      </c>
    </row>
    <row r="486" s="1" customFormat="1" ht="14.25" spans="1:15">
      <c r="A486" s="19">
        <v>484</v>
      </c>
      <c r="B486" s="20" t="s">
        <v>81</v>
      </c>
      <c r="C486" s="27" t="s">
        <v>1541</v>
      </c>
      <c r="D486" s="30" t="s">
        <v>1542</v>
      </c>
      <c r="E486" s="23">
        <v>40000</v>
      </c>
      <c r="F486" s="23">
        <v>40000</v>
      </c>
      <c r="G486" s="20" t="s">
        <v>576</v>
      </c>
      <c r="H486" s="20" t="s">
        <v>760</v>
      </c>
      <c r="I486" s="30" t="s">
        <v>1543</v>
      </c>
      <c r="J486" s="20" t="s">
        <v>21</v>
      </c>
      <c r="K486" s="20" t="s">
        <v>305</v>
      </c>
      <c r="L486" s="34">
        <f t="shared" si="28"/>
        <v>90</v>
      </c>
      <c r="M486" s="39">
        <v>0.035</v>
      </c>
      <c r="N486" s="36">
        <f t="shared" si="29"/>
        <v>350</v>
      </c>
      <c r="O486" s="36">
        <f t="shared" si="30"/>
        <v>350</v>
      </c>
    </row>
    <row r="487" s="1" customFormat="1" ht="14.25" spans="1:15">
      <c r="A487" s="19">
        <v>485</v>
      </c>
      <c r="B487" s="20" t="s">
        <v>81</v>
      </c>
      <c r="C487" s="27" t="s">
        <v>1544</v>
      </c>
      <c r="D487" s="30" t="s">
        <v>1545</v>
      </c>
      <c r="E487" s="23">
        <v>40000</v>
      </c>
      <c r="F487" s="23">
        <v>40000</v>
      </c>
      <c r="G487" s="20" t="s">
        <v>771</v>
      </c>
      <c r="H487" s="20" t="s">
        <v>937</v>
      </c>
      <c r="I487" s="30" t="s">
        <v>1546</v>
      </c>
      <c r="J487" s="20" t="s">
        <v>21</v>
      </c>
      <c r="K487" s="20" t="s">
        <v>305</v>
      </c>
      <c r="L487" s="34">
        <f t="shared" si="28"/>
        <v>90</v>
      </c>
      <c r="M487" s="39">
        <v>0.035</v>
      </c>
      <c r="N487" s="36">
        <f t="shared" si="29"/>
        <v>350</v>
      </c>
      <c r="O487" s="36">
        <f t="shared" si="30"/>
        <v>350</v>
      </c>
    </row>
    <row r="488" s="1" customFormat="1" ht="14.25" spans="1:15">
      <c r="A488" s="19">
        <v>486</v>
      </c>
      <c r="B488" s="20" t="s">
        <v>81</v>
      </c>
      <c r="C488" s="27" t="s">
        <v>1547</v>
      </c>
      <c r="D488" s="30" t="s">
        <v>1548</v>
      </c>
      <c r="E488" s="23">
        <v>40000</v>
      </c>
      <c r="F488" s="23">
        <v>40000</v>
      </c>
      <c r="G488" s="20" t="s">
        <v>1163</v>
      </c>
      <c r="H488" s="20" t="s">
        <v>937</v>
      </c>
      <c r="I488" s="30" t="s">
        <v>1549</v>
      </c>
      <c r="J488" s="20" t="s">
        <v>21</v>
      </c>
      <c r="K488" s="20" t="s">
        <v>305</v>
      </c>
      <c r="L488" s="34">
        <f t="shared" si="28"/>
        <v>90</v>
      </c>
      <c r="M488" s="39">
        <v>0.035</v>
      </c>
      <c r="N488" s="36">
        <f t="shared" si="29"/>
        <v>350</v>
      </c>
      <c r="O488" s="36">
        <f t="shared" si="30"/>
        <v>350</v>
      </c>
    </row>
    <row r="489" s="1" customFormat="1" ht="14.25" spans="1:15">
      <c r="A489" s="19">
        <v>487</v>
      </c>
      <c r="B489" s="20" t="s">
        <v>81</v>
      </c>
      <c r="C489" s="27" t="s">
        <v>1550</v>
      </c>
      <c r="D489" s="30" t="s">
        <v>1551</v>
      </c>
      <c r="E489" s="23">
        <v>40000</v>
      </c>
      <c r="F489" s="23">
        <v>40000</v>
      </c>
      <c r="G489" s="20" t="s">
        <v>655</v>
      </c>
      <c r="H489" s="20" t="s">
        <v>1408</v>
      </c>
      <c r="I489" s="30" t="s">
        <v>1552</v>
      </c>
      <c r="J489" s="20" t="s">
        <v>21</v>
      </c>
      <c r="K489" s="20" t="s">
        <v>305</v>
      </c>
      <c r="L489" s="34">
        <f t="shared" si="28"/>
        <v>90</v>
      </c>
      <c r="M489" s="39">
        <v>0.035</v>
      </c>
      <c r="N489" s="36">
        <f t="shared" si="29"/>
        <v>350</v>
      </c>
      <c r="O489" s="36">
        <f t="shared" si="30"/>
        <v>350</v>
      </c>
    </row>
    <row r="490" s="1" customFormat="1" ht="14.25" spans="1:15">
      <c r="A490" s="19">
        <v>488</v>
      </c>
      <c r="B490" s="20" t="s">
        <v>81</v>
      </c>
      <c r="C490" s="27" t="s">
        <v>1553</v>
      </c>
      <c r="D490" s="30" t="s">
        <v>1554</v>
      </c>
      <c r="E490" s="23">
        <v>40000</v>
      </c>
      <c r="F490" s="23">
        <v>40000</v>
      </c>
      <c r="G490" s="20" t="s">
        <v>667</v>
      </c>
      <c r="H490" s="20" t="s">
        <v>439</v>
      </c>
      <c r="I490" s="30" t="s">
        <v>1555</v>
      </c>
      <c r="J490" s="20" t="s">
        <v>21</v>
      </c>
      <c r="K490" s="20" t="s">
        <v>305</v>
      </c>
      <c r="L490" s="34">
        <f t="shared" si="28"/>
        <v>90</v>
      </c>
      <c r="M490" s="39">
        <v>0.035</v>
      </c>
      <c r="N490" s="36">
        <f t="shared" si="29"/>
        <v>350</v>
      </c>
      <c r="O490" s="36">
        <f t="shared" si="30"/>
        <v>350</v>
      </c>
    </row>
    <row r="491" s="1" customFormat="1" ht="14.25" spans="1:15">
      <c r="A491" s="19">
        <v>489</v>
      </c>
      <c r="B491" s="20" t="s">
        <v>81</v>
      </c>
      <c r="C491" s="27" t="s">
        <v>1556</v>
      </c>
      <c r="D491" s="30" t="s">
        <v>1485</v>
      </c>
      <c r="E491" s="23">
        <v>15000</v>
      </c>
      <c r="F491" s="23">
        <v>15000</v>
      </c>
      <c r="G491" s="20" t="s">
        <v>932</v>
      </c>
      <c r="H491" s="20" t="s">
        <v>1408</v>
      </c>
      <c r="I491" s="30" t="s">
        <v>1557</v>
      </c>
      <c r="J491" s="20" t="s">
        <v>21</v>
      </c>
      <c r="K491" s="20" t="s">
        <v>305</v>
      </c>
      <c r="L491" s="34">
        <f t="shared" si="28"/>
        <v>90</v>
      </c>
      <c r="M491" s="39">
        <v>0.035</v>
      </c>
      <c r="N491" s="36">
        <f t="shared" si="29"/>
        <v>131.25</v>
      </c>
      <c r="O491" s="36">
        <f t="shared" si="30"/>
        <v>131.25</v>
      </c>
    </row>
    <row r="492" s="1" customFormat="1" ht="14.25" spans="1:15">
      <c r="A492" s="19">
        <v>490</v>
      </c>
      <c r="B492" s="20" t="s">
        <v>81</v>
      </c>
      <c r="C492" s="27" t="s">
        <v>1558</v>
      </c>
      <c r="D492" s="30" t="s">
        <v>1559</v>
      </c>
      <c r="E492" s="23">
        <v>40000</v>
      </c>
      <c r="F492" s="23">
        <v>40000</v>
      </c>
      <c r="G492" s="20" t="s">
        <v>586</v>
      </c>
      <c r="H492" s="20" t="s">
        <v>587</v>
      </c>
      <c r="I492" s="30" t="s">
        <v>1560</v>
      </c>
      <c r="J492" s="20" t="s">
        <v>21</v>
      </c>
      <c r="K492" s="20" t="s">
        <v>305</v>
      </c>
      <c r="L492" s="34">
        <f t="shared" si="28"/>
        <v>90</v>
      </c>
      <c r="M492" s="39">
        <v>0.035</v>
      </c>
      <c r="N492" s="36">
        <f t="shared" si="29"/>
        <v>350</v>
      </c>
      <c r="O492" s="36">
        <f t="shared" si="30"/>
        <v>350</v>
      </c>
    </row>
    <row r="493" s="1" customFormat="1" ht="14.25" spans="1:15">
      <c r="A493" s="19">
        <v>491</v>
      </c>
      <c r="B493" s="20" t="s">
        <v>81</v>
      </c>
      <c r="C493" s="27" t="s">
        <v>1561</v>
      </c>
      <c r="D493" s="30" t="s">
        <v>1562</v>
      </c>
      <c r="E493" s="23">
        <v>40000</v>
      </c>
      <c r="F493" s="23">
        <v>40000</v>
      </c>
      <c r="G493" s="20" t="s">
        <v>652</v>
      </c>
      <c r="H493" s="20" t="s">
        <v>1408</v>
      </c>
      <c r="I493" s="30" t="s">
        <v>1563</v>
      </c>
      <c r="J493" s="20" t="s">
        <v>21</v>
      </c>
      <c r="K493" s="20" t="s">
        <v>305</v>
      </c>
      <c r="L493" s="34">
        <f t="shared" si="28"/>
        <v>90</v>
      </c>
      <c r="M493" s="39">
        <v>0.035</v>
      </c>
      <c r="N493" s="36">
        <f t="shared" si="29"/>
        <v>350</v>
      </c>
      <c r="O493" s="36">
        <f t="shared" si="30"/>
        <v>350</v>
      </c>
    </row>
    <row r="494" s="1" customFormat="1" ht="14.25" spans="1:15">
      <c r="A494" s="19">
        <v>492</v>
      </c>
      <c r="B494" s="20" t="s">
        <v>62</v>
      </c>
      <c r="C494" s="27" t="s">
        <v>1564</v>
      </c>
      <c r="D494" s="30" t="s">
        <v>1565</v>
      </c>
      <c r="E494" s="23">
        <v>40000</v>
      </c>
      <c r="F494" s="23">
        <v>40000</v>
      </c>
      <c r="G494" s="20" t="s">
        <v>607</v>
      </c>
      <c r="H494" s="20" t="s">
        <v>604</v>
      </c>
      <c r="I494" s="30" t="s">
        <v>1566</v>
      </c>
      <c r="J494" s="20" t="s">
        <v>21</v>
      </c>
      <c r="K494" s="20" t="s">
        <v>305</v>
      </c>
      <c r="L494" s="34">
        <f t="shared" si="28"/>
        <v>90</v>
      </c>
      <c r="M494" s="39">
        <v>0.035</v>
      </c>
      <c r="N494" s="36">
        <f t="shared" si="29"/>
        <v>350</v>
      </c>
      <c r="O494" s="36">
        <f t="shared" si="30"/>
        <v>350</v>
      </c>
    </row>
    <row r="495" s="1" customFormat="1" ht="14.25" spans="1:15">
      <c r="A495" s="19">
        <v>493</v>
      </c>
      <c r="B495" s="20" t="s">
        <v>85</v>
      </c>
      <c r="C495" s="27" t="s">
        <v>1567</v>
      </c>
      <c r="D495" s="30" t="s">
        <v>1568</v>
      </c>
      <c r="E495" s="23">
        <v>40000</v>
      </c>
      <c r="F495" s="23">
        <v>40000</v>
      </c>
      <c r="G495" s="20" t="s">
        <v>670</v>
      </c>
      <c r="H495" s="20" t="s">
        <v>363</v>
      </c>
      <c r="I495" s="30" t="s">
        <v>1569</v>
      </c>
      <c r="J495" s="20" t="s">
        <v>21</v>
      </c>
      <c r="K495" s="20" t="s">
        <v>305</v>
      </c>
      <c r="L495" s="34">
        <f t="shared" si="28"/>
        <v>90</v>
      </c>
      <c r="M495" s="39">
        <v>0.035</v>
      </c>
      <c r="N495" s="36">
        <f t="shared" si="29"/>
        <v>350</v>
      </c>
      <c r="O495" s="36">
        <f t="shared" si="30"/>
        <v>350</v>
      </c>
    </row>
    <row r="496" s="1" customFormat="1" ht="14.25" spans="1:15">
      <c r="A496" s="19">
        <v>494</v>
      </c>
      <c r="B496" s="20" t="s">
        <v>85</v>
      </c>
      <c r="C496" s="27" t="s">
        <v>1570</v>
      </c>
      <c r="D496" s="30" t="s">
        <v>1571</v>
      </c>
      <c r="E496" s="23">
        <v>16000</v>
      </c>
      <c r="F496" s="23">
        <v>16000</v>
      </c>
      <c r="G496" s="20" t="s">
        <v>629</v>
      </c>
      <c r="H496" s="20" t="s">
        <v>630</v>
      </c>
      <c r="I496" s="30" t="s">
        <v>90</v>
      </c>
      <c r="J496" s="20" t="s">
        <v>21</v>
      </c>
      <c r="K496" s="20" t="s">
        <v>305</v>
      </c>
      <c r="L496" s="34">
        <f t="shared" si="28"/>
        <v>90</v>
      </c>
      <c r="M496" s="39">
        <v>0.035</v>
      </c>
      <c r="N496" s="36">
        <f t="shared" si="29"/>
        <v>140</v>
      </c>
      <c r="O496" s="36">
        <f t="shared" si="30"/>
        <v>140</v>
      </c>
    </row>
    <row r="497" s="1" customFormat="1" ht="14.25" spans="1:15">
      <c r="A497" s="19">
        <v>495</v>
      </c>
      <c r="B497" s="20" t="s">
        <v>85</v>
      </c>
      <c r="C497" s="27" t="s">
        <v>1572</v>
      </c>
      <c r="D497" s="30" t="s">
        <v>1573</v>
      </c>
      <c r="E497" s="23">
        <v>40000</v>
      </c>
      <c r="F497" s="23">
        <v>40000</v>
      </c>
      <c r="G497" s="20" t="s">
        <v>642</v>
      </c>
      <c r="H497" s="20" t="s">
        <v>998</v>
      </c>
      <c r="I497" s="30" t="s">
        <v>43</v>
      </c>
      <c r="J497" s="20" t="s">
        <v>21</v>
      </c>
      <c r="K497" s="20" t="s">
        <v>305</v>
      </c>
      <c r="L497" s="34">
        <f t="shared" si="28"/>
        <v>90</v>
      </c>
      <c r="M497" s="39">
        <v>0.035</v>
      </c>
      <c r="N497" s="36">
        <f t="shared" si="29"/>
        <v>350</v>
      </c>
      <c r="O497" s="36">
        <f t="shared" si="30"/>
        <v>350</v>
      </c>
    </row>
    <row r="498" s="1" customFormat="1" ht="14.25" spans="1:15">
      <c r="A498" s="19">
        <v>496</v>
      </c>
      <c r="B498" s="20" t="s">
        <v>85</v>
      </c>
      <c r="C498" s="27" t="s">
        <v>1574</v>
      </c>
      <c r="D498" s="30" t="s">
        <v>1575</v>
      </c>
      <c r="E498" s="23">
        <v>40000</v>
      </c>
      <c r="F498" s="23">
        <v>40000</v>
      </c>
      <c r="G498" s="20" t="s">
        <v>704</v>
      </c>
      <c r="H498" s="20" t="s">
        <v>777</v>
      </c>
      <c r="I498" s="30" t="s">
        <v>1576</v>
      </c>
      <c r="J498" s="20" t="s">
        <v>21</v>
      </c>
      <c r="K498" s="20" t="s">
        <v>305</v>
      </c>
      <c r="L498" s="34">
        <f t="shared" si="28"/>
        <v>90</v>
      </c>
      <c r="M498" s="39">
        <v>0.035</v>
      </c>
      <c r="N498" s="36">
        <f t="shared" si="29"/>
        <v>350</v>
      </c>
      <c r="O498" s="36">
        <f t="shared" si="30"/>
        <v>350</v>
      </c>
    </row>
    <row r="499" s="1" customFormat="1" ht="14.25" spans="1:15">
      <c r="A499" s="19">
        <v>497</v>
      </c>
      <c r="B499" s="20" t="s">
        <v>85</v>
      </c>
      <c r="C499" s="27" t="s">
        <v>1577</v>
      </c>
      <c r="D499" s="30" t="s">
        <v>1578</v>
      </c>
      <c r="E499" s="23">
        <v>40000</v>
      </c>
      <c r="F499" s="23">
        <v>40000</v>
      </c>
      <c r="G499" s="20" t="s">
        <v>620</v>
      </c>
      <c r="H499" s="20" t="s">
        <v>656</v>
      </c>
      <c r="I499" s="30" t="s">
        <v>1579</v>
      </c>
      <c r="J499" s="20" t="s">
        <v>21</v>
      </c>
      <c r="K499" s="20" t="s">
        <v>305</v>
      </c>
      <c r="L499" s="34">
        <f t="shared" si="28"/>
        <v>90</v>
      </c>
      <c r="M499" s="39">
        <v>0.035</v>
      </c>
      <c r="N499" s="36">
        <f t="shared" si="29"/>
        <v>350</v>
      </c>
      <c r="O499" s="36">
        <f t="shared" si="30"/>
        <v>350</v>
      </c>
    </row>
    <row r="500" s="1" customFormat="1" ht="14.25" spans="1:15">
      <c r="A500" s="19">
        <v>498</v>
      </c>
      <c r="B500" s="20" t="s">
        <v>85</v>
      </c>
      <c r="C500" s="27" t="s">
        <v>1580</v>
      </c>
      <c r="D500" s="30" t="s">
        <v>1581</v>
      </c>
      <c r="E500" s="23">
        <v>40000</v>
      </c>
      <c r="F500" s="23">
        <v>40000</v>
      </c>
      <c r="G500" s="20" t="s">
        <v>586</v>
      </c>
      <c r="H500" s="20" t="s">
        <v>688</v>
      </c>
      <c r="I500" s="30" t="s">
        <v>1582</v>
      </c>
      <c r="J500" s="20" t="s">
        <v>21</v>
      </c>
      <c r="K500" s="20" t="s">
        <v>305</v>
      </c>
      <c r="L500" s="34">
        <f t="shared" si="28"/>
        <v>90</v>
      </c>
      <c r="M500" s="39">
        <v>0.035</v>
      </c>
      <c r="N500" s="36">
        <f t="shared" si="29"/>
        <v>350</v>
      </c>
      <c r="O500" s="36">
        <f t="shared" si="30"/>
        <v>350</v>
      </c>
    </row>
    <row r="501" s="1" customFormat="1" ht="14.25" spans="1:15">
      <c r="A501" s="19">
        <v>499</v>
      </c>
      <c r="B501" s="20" t="s">
        <v>85</v>
      </c>
      <c r="C501" s="27" t="s">
        <v>1583</v>
      </c>
      <c r="D501" s="30" t="s">
        <v>1584</v>
      </c>
      <c r="E501" s="23">
        <v>16000</v>
      </c>
      <c r="F501" s="23">
        <v>16000</v>
      </c>
      <c r="G501" s="20" t="s">
        <v>836</v>
      </c>
      <c r="H501" s="20" t="s">
        <v>1097</v>
      </c>
      <c r="I501" s="30" t="s">
        <v>1585</v>
      </c>
      <c r="J501" s="20" t="s">
        <v>21</v>
      </c>
      <c r="K501" s="20" t="s">
        <v>305</v>
      </c>
      <c r="L501" s="34">
        <f t="shared" si="28"/>
        <v>90</v>
      </c>
      <c r="M501" s="39">
        <v>0.035</v>
      </c>
      <c r="N501" s="36">
        <f t="shared" si="29"/>
        <v>140</v>
      </c>
      <c r="O501" s="36">
        <f t="shared" si="30"/>
        <v>140</v>
      </c>
    </row>
    <row r="502" s="1" customFormat="1" ht="14.25" spans="1:15">
      <c r="A502" s="19">
        <v>500</v>
      </c>
      <c r="B502" s="20" t="s">
        <v>85</v>
      </c>
      <c r="C502" s="27" t="s">
        <v>1586</v>
      </c>
      <c r="D502" s="30" t="s">
        <v>1587</v>
      </c>
      <c r="E502" s="23">
        <v>24000</v>
      </c>
      <c r="F502" s="23">
        <v>24000</v>
      </c>
      <c r="G502" s="20" t="s">
        <v>910</v>
      </c>
      <c r="H502" s="20" t="s">
        <v>1209</v>
      </c>
      <c r="I502" s="30" t="s">
        <v>1588</v>
      </c>
      <c r="J502" s="20" t="s">
        <v>21</v>
      </c>
      <c r="K502" s="20" t="s">
        <v>305</v>
      </c>
      <c r="L502" s="34">
        <f t="shared" si="28"/>
        <v>90</v>
      </c>
      <c r="M502" s="39">
        <v>0.035</v>
      </c>
      <c r="N502" s="36">
        <f t="shared" si="29"/>
        <v>210</v>
      </c>
      <c r="O502" s="36">
        <f t="shared" si="30"/>
        <v>210</v>
      </c>
    </row>
    <row r="503" s="1" customFormat="1" ht="14.25" spans="1:15">
      <c r="A503" s="19">
        <v>501</v>
      </c>
      <c r="B503" s="20" t="s">
        <v>85</v>
      </c>
      <c r="C503" s="27" t="s">
        <v>1589</v>
      </c>
      <c r="D503" s="30" t="s">
        <v>1590</v>
      </c>
      <c r="E503" s="23">
        <v>30000</v>
      </c>
      <c r="F503" s="23">
        <v>30000</v>
      </c>
      <c r="G503" s="20" t="s">
        <v>879</v>
      </c>
      <c r="H503" s="20" t="s">
        <v>792</v>
      </c>
      <c r="I503" s="30" t="s">
        <v>1001</v>
      </c>
      <c r="J503" s="20" t="s">
        <v>21</v>
      </c>
      <c r="K503" s="20" t="s">
        <v>305</v>
      </c>
      <c r="L503" s="34">
        <f t="shared" si="28"/>
        <v>90</v>
      </c>
      <c r="M503" s="39">
        <v>0.035</v>
      </c>
      <c r="N503" s="36">
        <f t="shared" si="29"/>
        <v>262.5</v>
      </c>
      <c r="O503" s="36">
        <f t="shared" si="30"/>
        <v>262.5</v>
      </c>
    </row>
    <row r="504" s="1" customFormat="1" ht="14.25" spans="1:15">
      <c r="A504" s="19">
        <v>502</v>
      </c>
      <c r="B504" s="20" t="s">
        <v>85</v>
      </c>
      <c r="C504" s="27" t="s">
        <v>1591</v>
      </c>
      <c r="D504" s="30" t="s">
        <v>1592</v>
      </c>
      <c r="E504" s="23">
        <v>40000</v>
      </c>
      <c r="F504" s="23">
        <v>40000</v>
      </c>
      <c r="G504" s="20" t="s">
        <v>624</v>
      </c>
      <c r="H504" s="20" t="s">
        <v>826</v>
      </c>
      <c r="I504" s="30" t="s">
        <v>90</v>
      </c>
      <c r="J504" s="20" t="s">
        <v>21</v>
      </c>
      <c r="K504" s="20" t="s">
        <v>305</v>
      </c>
      <c r="L504" s="34">
        <f t="shared" si="28"/>
        <v>90</v>
      </c>
      <c r="M504" s="39">
        <v>0.035</v>
      </c>
      <c r="N504" s="36">
        <f t="shared" si="29"/>
        <v>350</v>
      </c>
      <c r="O504" s="36">
        <f t="shared" si="30"/>
        <v>350</v>
      </c>
    </row>
    <row r="505" s="1" customFormat="1" ht="14.25" spans="1:15">
      <c r="A505" s="19">
        <v>503</v>
      </c>
      <c r="B505" s="20" t="s">
        <v>85</v>
      </c>
      <c r="C505" s="27" t="s">
        <v>1593</v>
      </c>
      <c r="D505" s="30" t="s">
        <v>1594</v>
      </c>
      <c r="E505" s="23">
        <v>30000</v>
      </c>
      <c r="F505" s="23">
        <v>30000</v>
      </c>
      <c r="G505" s="20" t="s">
        <v>795</v>
      </c>
      <c r="H505" s="20" t="s">
        <v>493</v>
      </c>
      <c r="I505" s="30" t="s">
        <v>1001</v>
      </c>
      <c r="J505" s="20" t="s">
        <v>21</v>
      </c>
      <c r="K505" s="20" t="s">
        <v>305</v>
      </c>
      <c r="L505" s="34">
        <f t="shared" si="28"/>
        <v>90</v>
      </c>
      <c r="M505" s="39">
        <v>0.035</v>
      </c>
      <c r="N505" s="36">
        <f t="shared" si="29"/>
        <v>262.5</v>
      </c>
      <c r="O505" s="36">
        <f t="shared" si="30"/>
        <v>262.5</v>
      </c>
    </row>
    <row r="506" s="1" customFormat="1" ht="14.25" spans="1:15">
      <c r="A506" s="19">
        <v>504</v>
      </c>
      <c r="B506" s="20" t="s">
        <v>22</v>
      </c>
      <c r="C506" s="27" t="s">
        <v>1595</v>
      </c>
      <c r="D506" s="30" t="s">
        <v>1596</v>
      </c>
      <c r="E506" s="23">
        <v>50000</v>
      </c>
      <c r="F506" s="23">
        <v>50000</v>
      </c>
      <c r="G506" s="20" t="s">
        <v>1597</v>
      </c>
      <c r="H506" s="20" t="s">
        <v>363</v>
      </c>
      <c r="I506" s="30" t="s">
        <v>1598</v>
      </c>
      <c r="J506" s="20" t="s">
        <v>21</v>
      </c>
      <c r="K506" s="20" t="s">
        <v>305</v>
      </c>
      <c r="L506" s="34">
        <f t="shared" ref="L506:L535" si="31">K506-J506</f>
        <v>90</v>
      </c>
      <c r="M506" s="39">
        <v>0.035</v>
      </c>
      <c r="N506" s="36">
        <f t="shared" si="29"/>
        <v>437.5</v>
      </c>
      <c r="O506" s="36">
        <f t="shared" si="30"/>
        <v>437.5</v>
      </c>
    </row>
    <row r="507" s="1" customFormat="1" ht="14.25" spans="1:15">
      <c r="A507" s="19">
        <v>505</v>
      </c>
      <c r="B507" s="20" t="s">
        <v>38</v>
      </c>
      <c r="C507" s="27" t="s">
        <v>1599</v>
      </c>
      <c r="D507" s="30" t="s">
        <v>1600</v>
      </c>
      <c r="E507" s="23">
        <v>20000</v>
      </c>
      <c r="F507" s="23">
        <v>20000</v>
      </c>
      <c r="G507" s="20" t="s">
        <v>1601</v>
      </c>
      <c r="H507" s="20" t="s">
        <v>352</v>
      </c>
      <c r="I507" s="30" t="s">
        <v>1602</v>
      </c>
      <c r="J507" s="20" t="s">
        <v>21</v>
      </c>
      <c r="K507" s="20" t="s">
        <v>305</v>
      </c>
      <c r="L507" s="34">
        <f t="shared" si="31"/>
        <v>90</v>
      </c>
      <c r="M507" s="39">
        <v>0.035</v>
      </c>
      <c r="N507" s="36">
        <f t="shared" si="29"/>
        <v>175</v>
      </c>
      <c r="O507" s="36">
        <f t="shared" si="30"/>
        <v>175</v>
      </c>
    </row>
    <row r="508" s="1" customFormat="1" ht="14.25" spans="1:15">
      <c r="A508" s="19">
        <v>506</v>
      </c>
      <c r="B508" s="20" t="s">
        <v>38</v>
      </c>
      <c r="C508" s="27" t="s">
        <v>1603</v>
      </c>
      <c r="D508" s="30" t="s">
        <v>1604</v>
      </c>
      <c r="E508" s="23">
        <v>40000</v>
      </c>
      <c r="F508" s="23">
        <v>40000</v>
      </c>
      <c r="G508" s="20" t="s">
        <v>351</v>
      </c>
      <c r="H508" s="20" t="s">
        <v>483</v>
      </c>
      <c r="I508" s="30" t="s">
        <v>1605</v>
      </c>
      <c r="J508" s="20" t="s">
        <v>21</v>
      </c>
      <c r="K508" s="20" t="s">
        <v>305</v>
      </c>
      <c r="L508" s="34">
        <f t="shared" si="31"/>
        <v>90</v>
      </c>
      <c r="M508" s="39">
        <v>0.035</v>
      </c>
      <c r="N508" s="36">
        <f t="shared" si="29"/>
        <v>350</v>
      </c>
      <c r="O508" s="36">
        <f t="shared" si="30"/>
        <v>350</v>
      </c>
    </row>
    <row r="509" s="1" customFormat="1" ht="14.25" spans="1:15">
      <c r="A509" s="19">
        <v>507</v>
      </c>
      <c r="B509" s="20" t="s">
        <v>38</v>
      </c>
      <c r="C509" s="27" t="s">
        <v>1606</v>
      </c>
      <c r="D509" s="30" t="s">
        <v>1607</v>
      </c>
      <c r="E509" s="23">
        <v>40000</v>
      </c>
      <c r="F509" s="23">
        <v>40000</v>
      </c>
      <c r="G509" s="20" t="s">
        <v>1608</v>
      </c>
      <c r="H509" s="20" t="s">
        <v>792</v>
      </c>
      <c r="I509" s="30" t="s">
        <v>1609</v>
      </c>
      <c r="J509" s="20" t="s">
        <v>21</v>
      </c>
      <c r="K509" s="20" t="s">
        <v>305</v>
      </c>
      <c r="L509" s="34">
        <f t="shared" si="31"/>
        <v>90</v>
      </c>
      <c r="M509" s="39">
        <v>0.035</v>
      </c>
      <c r="N509" s="36">
        <f t="shared" si="29"/>
        <v>350</v>
      </c>
      <c r="O509" s="36">
        <f t="shared" si="30"/>
        <v>350</v>
      </c>
    </row>
    <row r="510" s="1" customFormat="1" ht="14.25" spans="1:15">
      <c r="A510" s="19">
        <v>508</v>
      </c>
      <c r="B510" s="20" t="s">
        <v>38</v>
      </c>
      <c r="C510" s="27" t="s">
        <v>1610</v>
      </c>
      <c r="D510" s="30" t="s">
        <v>1611</v>
      </c>
      <c r="E510" s="23">
        <v>40000</v>
      </c>
      <c r="F510" s="23">
        <v>40000</v>
      </c>
      <c r="G510" s="20" t="s">
        <v>351</v>
      </c>
      <c r="H510" s="20" t="s">
        <v>483</v>
      </c>
      <c r="I510" s="30" t="s">
        <v>1612</v>
      </c>
      <c r="J510" s="20" t="s">
        <v>21</v>
      </c>
      <c r="K510" s="20" t="s">
        <v>305</v>
      </c>
      <c r="L510" s="34">
        <f t="shared" si="31"/>
        <v>90</v>
      </c>
      <c r="M510" s="39">
        <v>0.035</v>
      </c>
      <c r="N510" s="36">
        <f t="shared" si="29"/>
        <v>350</v>
      </c>
      <c r="O510" s="36">
        <f t="shared" si="30"/>
        <v>350</v>
      </c>
    </row>
    <row r="511" s="1" customFormat="1" ht="14.25" spans="1:15">
      <c r="A511" s="19">
        <v>509</v>
      </c>
      <c r="B511" s="20" t="s">
        <v>38</v>
      </c>
      <c r="C511" s="27" t="s">
        <v>1613</v>
      </c>
      <c r="D511" s="30" t="s">
        <v>1614</v>
      </c>
      <c r="E511" s="23">
        <v>29000</v>
      </c>
      <c r="F511" s="23">
        <v>29000</v>
      </c>
      <c r="G511" s="20" t="s">
        <v>1608</v>
      </c>
      <c r="H511" s="20" t="s">
        <v>792</v>
      </c>
      <c r="I511" s="30" t="s">
        <v>68</v>
      </c>
      <c r="J511" s="20" t="s">
        <v>21</v>
      </c>
      <c r="K511" s="20" t="s">
        <v>305</v>
      </c>
      <c r="L511" s="34">
        <f t="shared" si="31"/>
        <v>90</v>
      </c>
      <c r="M511" s="39">
        <v>0.035</v>
      </c>
      <c r="N511" s="36">
        <f t="shared" si="29"/>
        <v>253.75</v>
      </c>
      <c r="O511" s="36">
        <f t="shared" si="30"/>
        <v>253.75</v>
      </c>
    </row>
    <row r="512" s="1" customFormat="1" ht="14.25" spans="1:15">
      <c r="A512" s="19">
        <v>510</v>
      </c>
      <c r="B512" s="20" t="s">
        <v>38</v>
      </c>
      <c r="C512" s="27" t="s">
        <v>1615</v>
      </c>
      <c r="D512" s="30" t="s">
        <v>1616</v>
      </c>
      <c r="E512" s="23">
        <v>40000</v>
      </c>
      <c r="F512" s="23">
        <v>40000</v>
      </c>
      <c r="G512" s="20" t="s">
        <v>1617</v>
      </c>
      <c r="H512" s="20" t="s">
        <v>330</v>
      </c>
      <c r="I512" s="30" t="s">
        <v>1618</v>
      </c>
      <c r="J512" s="20" t="s">
        <v>21</v>
      </c>
      <c r="K512" s="20" t="s">
        <v>305</v>
      </c>
      <c r="L512" s="34">
        <f t="shared" si="31"/>
        <v>90</v>
      </c>
      <c r="M512" s="39">
        <v>0.035</v>
      </c>
      <c r="N512" s="36">
        <f t="shared" ref="N512:N575" si="32">E512*M512*L512/360</f>
        <v>350</v>
      </c>
      <c r="O512" s="36">
        <f t="shared" ref="O512:O575" si="33">ROUND(N512,2)</f>
        <v>350</v>
      </c>
    </row>
    <row r="513" s="1" customFormat="1" ht="14.25" spans="1:15">
      <c r="A513" s="19">
        <v>511</v>
      </c>
      <c r="B513" s="20" t="s">
        <v>148</v>
      </c>
      <c r="C513" s="27" t="s">
        <v>1619</v>
      </c>
      <c r="D513" s="30" t="s">
        <v>1620</v>
      </c>
      <c r="E513" s="23">
        <v>40000</v>
      </c>
      <c r="F513" s="23">
        <v>40000</v>
      </c>
      <c r="G513" s="20" t="s">
        <v>1597</v>
      </c>
      <c r="H513" s="20" t="s">
        <v>1621</v>
      </c>
      <c r="I513" s="30" t="s">
        <v>1622</v>
      </c>
      <c r="J513" s="20" t="s">
        <v>21</v>
      </c>
      <c r="K513" s="20" t="s">
        <v>305</v>
      </c>
      <c r="L513" s="34">
        <f t="shared" si="31"/>
        <v>90</v>
      </c>
      <c r="M513" s="39">
        <v>0.035</v>
      </c>
      <c r="N513" s="36">
        <f t="shared" si="32"/>
        <v>350</v>
      </c>
      <c r="O513" s="36">
        <f t="shared" si="33"/>
        <v>350</v>
      </c>
    </row>
    <row r="514" s="1" customFormat="1" ht="14.25" spans="1:15">
      <c r="A514" s="19">
        <v>512</v>
      </c>
      <c r="B514" s="20" t="s">
        <v>148</v>
      </c>
      <c r="C514" s="27" t="s">
        <v>1623</v>
      </c>
      <c r="D514" s="30" t="s">
        <v>1624</v>
      </c>
      <c r="E514" s="23">
        <v>43000</v>
      </c>
      <c r="F514" s="23">
        <v>43000</v>
      </c>
      <c r="G514" s="20" t="s">
        <v>1597</v>
      </c>
      <c r="H514" s="20" t="s">
        <v>675</v>
      </c>
      <c r="I514" s="30" t="s">
        <v>49</v>
      </c>
      <c r="J514" s="20" t="s">
        <v>21</v>
      </c>
      <c r="K514" s="20" t="s">
        <v>305</v>
      </c>
      <c r="L514" s="34">
        <f t="shared" si="31"/>
        <v>90</v>
      </c>
      <c r="M514" s="39">
        <v>0.035</v>
      </c>
      <c r="N514" s="36">
        <f t="shared" si="32"/>
        <v>376.25</v>
      </c>
      <c r="O514" s="36">
        <f t="shared" si="33"/>
        <v>376.25</v>
      </c>
    </row>
    <row r="515" s="1" customFormat="1" ht="14.25" spans="1:15">
      <c r="A515" s="19">
        <v>513</v>
      </c>
      <c r="B515" s="20" t="s">
        <v>264</v>
      </c>
      <c r="C515" s="27" t="s">
        <v>1625</v>
      </c>
      <c r="D515" s="30" t="s">
        <v>1626</v>
      </c>
      <c r="E515" s="23">
        <v>50000</v>
      </c>
      <c r="F515" s="23">
        <v>50000</v>
      </c>
      <c r="G515" s="20" t="s">
        <v>1627</v>
      </c>
      <c r="H515" s="20" t="s">
        <v>1628</v>
      </c>
      <c r="I515" s="30" t="s">
        <v>1001</v>
      </c>
      <c r="J515" s="20" t="s">
        <v>21</v>
      </c>
      <c r="K515" s="20" t="s">
        <v>305</v>
      </c>
      <c r="L515" s="34">
        <f t="shared" si="31"/>
        <v>90</v>
      </c>
      <c r="M515" s="39">
        <v>0.035</v>
      </c>
      <c r="N515" s="36">
        <f t="shared" si="32"/>
        <v>437.5</v>
      </c>
      <c r="O515" s="36">
        <f t="shared" si="33"/>
        <v>437.5</v>
      </c>
    </row>
    <row r="516" s="1" customFormat="1" ht="14.25" spans="1:15">
      <c r="A516" s="19">
        <v>514</v>
      </c>
      <c r="B516" s="20" t="s">
        <v>264</v>
      </c>
      <c r="C516" s="27" t="s">
        <v>1629</v>
      </c>
      <c r="D516" s="30" t="s">
        <v>1630</v>
      </c>
      <c r="E516" s="23">
        <v>50000</v>
      </c>
      <c r="F516" s="23">
        <v>50000</v>
      </c>
      <c r="G516" s="20" t="s">
        <v>1631</v>
      </c>
      <c r="H516" s="20" t="s">
        <v>514</v>
      </c>
      <c r="I516" s="30" t="s">
        <v>49</v>
      </c>
      <c r="J516" s="20" t="s">
        <v>21</v>
      </c>
      <c r="K516" s="20" t="s">
        <v>305</v>
      </c>
      <c r="L516" s="34">
        <f t="shared" si="31"/>
        <v>90</v>
      </c>
      <c r="M516" s="39">
        <v>0.035</v>
      </c>
      <c r="N516" s="36">
        <f t="shared" si="32"/>
        <v>437.5</v>
      </c>
      <c r="O516" s="36">
        <f t="shared" si="33"/>
        <v>437.5</v>
      </c>
    </row>
    <row r="517" s="1" customFormat="1" ht="14.25" spans="1:15">
      <c r="A517" s="19">
        <v>515</v>
      </c>
      <c r="B517" s="20" t="s">
        <v>264</v>
      </c>
      <c r="C517" s="27" t="s">
        <v>1632</v>
      </c>
      <c r="D517" s="30" t="s">
        <v>1633</v>
      </c>
      <c r="E517" s="23">
        <v>40000</v>
      </c>
      <c r="F517" s="23">
        <v>40000</v>
      </c>
      <c r="G517" s="20" t="s">
        <v>1608</v>
      </c>
      <c r="H517" s="20" t="s">
        <v>1137</v>
      </c>
      <c r="I517" s="30" t="s">
        <v>1634</v>
      </c>
      <c r="J517" s="20" t="s">
        <v>21</v>
      </c>
      <c r="K517" s="20" t="s">
        <v>305</v>
      </c>
      <c r="L517" s="34">
        <f t="shared" si="31"/>
        <v>90</v>
      </c>
      <c r="M517" s="39">
        <v>0.035</v>
      </c>
      <c r="N517" s="36">
        <f t="shared" si="32"/>
        <v>350</v>
      </c>
      <c r="O517" s="36">
        <f t="shared" si="33"/>
        <v>350</v>
      </c>
    </row>
    <row r="518" s="1" customFormat="1" ht="14.25" spans="1:15">
      <c r="A518" s="19">
        <v>516</v>
      </c>
      <c r="B518" s="20" t="s">
        <v>264</v>
      </c>
      <c r="C518" s="27" t="s">
        <v>1635</v>
      </c>
      <c r="D518" s="30" t="s">
        <v>1636</v>
      </c>
      <c r="E518" s="23">
        <v>40000</v>
      </c>
      <c r="F518" s="23">
        <v>40000</v>
      </c>
      <c r="G518" s="20" t="s">
        <v>1637</v>
      </c>
      <c r="H518" s="20" t="s">
        <v>1638</v>
      </c>
      <c r="I518" s="30" t="s">
        <v>1639</v>
      </c>
      <c r="J518" s="20" t="s">
        <v>21</v>
      </c>
      <c r="K518" s="20" t="s">
        <v>305</v>
      </c>
      <c r="L518" s="34">
        <f t="shared" si="31"/>
        <v>90</v>
      </c>
      <c r="M518" s="39">
        <v>0.035</v>
      </c>
      <c r="N518" s="36">
        <f t="shared" si="32"/>
        <v>350</v>
      </c>
      <c r="O518" s="36">
        <f t="shared" si="33"/>
        <v>350</v>
      </c>
    </row>
    <row r="519" s="1" customFormat="1" ht="14.25" spans="1:15">
      <c r="A519" s="19">
        <v>517</v>
      </c>
      <c r="B519" s="20" t="s">
        <v>264</v>
      </c>
      <c r="C519" s="27" t="s">
        <v>1640</v>
      </c>
      <c r="D519" s="30" t="s">
        <v>1641</v>
      </c>
      <c r="E519" s="23">
        <v>50000</v>
      </c>
      <c r="F519" s="23">
        <v>50000</v>
      </c>
      <c r="G519" s="20" t="s">
        <v>1637</v>
      </c>
      <c r="H519" s="20" t="s">
        <v>698</v>
      </c>
      <c r="I519" s="30" t="s">
        <v>54</v>
      </c>
      <c r="J519" s="20" t="s">
        <v>21</v>
      </c>
      <c r="K519" s="20" t="s">
        <v>305</v>
      </c>
      <c r="L519" s="34">
        <f t="shared" si="31"/>
        <v>90</v>
      </c>
      <c r="M519" s="39">
        <v>0.035</v>
      </c>
      <c r="N519" s="36">
        <f t="shared" si="32"/>
        <v>437.5</v>
      </c>
      <c r="O519" s="36">
        <f t="shared" si="33"/>
        <v>437.5</v>
      </c>
    </row>
    <row r="520" s="1" customFormat="1" ht="14.25" spans="1:15">
      <c r="A520" s="19">
        <v>518</v>
      </c>
      <c r="B520" s="20" t="s">
        <v>55</v>
      </c>
      <c r="C520" s="27" t="s">
        <v>1642</v>
      </c>
      <c r="D520" s="30" t="s">
        <v>1643</v>
      </c>
      <c r="E520" s="23">
        <v>40000</v>
      </c>
      <c r="F520" s="23">
        <v>40000</v>
      </c>
      <c r="G520" s="20" t="s">
        <v>456</v>
      </c>
      <c r="H520" s="20" t="s">
        <v>457</v>
      </c>
      <c r="I520" s="30" t="s">
        <v>1644</v>
      </c>
      <c r="J520" s="20" t="s">
        <v>21</v>
      </c>
      <c r="K520" s="20" t="s">
        <v>305</v>
      </c>
      <c r="L520" s="34">
        <f t="shared" si="31"/>
        <v>90</v>
      </c>
      <c r="M520" s="39">
        <v>0.035</v>
      </c>
      <c r="N520" s="36">
        <f t="shared" si="32"/>
        <v>350</v>
      </c>
      <c r="O520" s="36">
        <f t="shared" si="33"/>
        <v>350</v>
      </c>
    </row>
    <row r="521" s="1" customFormat="1" ht="14.25" spans="1:15">
      <c r="A521" s="19">
        <v>519</v>
      </c>
      <c r="B521" s="20" t="s">
        <v>22</v>
      </c>
      <c r="C521" s="27" t="s">
        <v>1645</v>
      </c>
      <c r="D521" s="30" t="s">
        <v>1646</v>
      </c>
      <c r="E521" s="23">
        <v>40000</v>
      </c>
      <c r="F521" s="23">
        <v>0</v>
      </c>
      <c r="G521" s="20" t="s">
        <v>1647</v>
      </c>
      <c r="H521" s="20" t="s">
        <v>99</v>
      </c>
      <c r="I521" s="30" t="s">
        <v>1648</v>
      </c>
      <c r="J521" s="20" t="s">
        <v>21</v>
      </c>
      <c r="K521" s="37">
        <v>46015</v>
      </c>
      <c r="L521" s="34">
        <f t="shared" si="31"/>
        <v>3</v>
      </c>
      <c r="M521" s="39">
        <v>0.031</v>
      </c>
      <c r="N521" s="36">
        <f t="shared" si="32"/>
        <v>10.3333333333333</v>
      </c>
      <c r="O521" s="36">
        <f t="shared" si="33"/>
        <v>10.33</v>
      </c>
    </row>
    <row r="522" s="1" customFormat="1" ht="14.25" spans="1:15">
      <c r="A522" s="19">
        <v>520</v>
      </c>
      <c r="B522" s="20" t="s">
        <v>264</v>
      </c>
      <c r="C522" s="27" t="s">
        <v>1649</v>
      </c>
      <c r="D522" s="30" t="s">
        <v>1650</v>
      </c>
      <c r="E522" s="23">
        <v>40000</v>
      </c>
      <c r="F522" s="23">
        <v>0</v>
      </c>
      <c r="G522" s="20" t="s">
        <v>1651</v>
      </c>
      <c r="H522" s="20" t="s">
        <v>1652</v>
      </c>
      <c r="I522" s="30" t="s">
        <v>1653</v>
      </c>
      <c r="J522" s="20" t="s">
        <v>21</v>
      </c>
      <c r="K522" s="33">
        <v>46041</v>
      </c>
      <c r="L522" s="34">
        <f t="shared" si="31"/>
        <v>29</v>
      </c>
      <c r="M522" s="39">
        <v>0.031</v>
      </c>
      <c r="N522" s="36">
        <f t="shared" si="32"/>
        <v>99.8888888888889</v>
      </c>
      <c r="O522" s="36">
        <f t="shared" si="33"/>
        <v>99.89</v>
      </c>
    </row>
    <row r="523" s="1" customFormat="1" ht="14.25" spans="1:15">
      <c r="A523" s="19">
        <v>521</v>
      </c>
      <c r="B523" s="20" t="s">
        <v>264</v>
      </c>
      <c r="C523" s="27" t="s">
        <v>1654</v>
      </c>
      <c r="D523" s="30" t="s">
        <v>1655</v>
      </c>
      <c r="E523" s="23">
        <v>50000</v>
      </c>
      <c r="F523" s="23">
        <v>50000</v>
      </c>
      <c r="G523" s="20" t="s">
        <v>471</v>
      </c>
      <c r="H523" s="20" t="s">
        <v>1408</v>
      </c>
      <c r="I523" s="30" t="s">
        <v>1656</v>
      </c>
      <c r="J523" s="20" t="s">
        <v>21</v>
      </c>
      <c r="K523" s="20" t="s">
        <v>305</v>
      </c>
      <c r="L523" s="34">
        <f t="shared" si="31"/>
        <v>90</v>
      </c>
      <c r="M523" s="39">
        <v>0.035</v>
      </c>
      <c r="N523" s="36">
        <f t="shared" si="32"/>
        <v>437.5</v>
      </c>
      <c r="O523" s="36">
        <f t="shared" si="33"/>
        <v>437.5</v>
      </c>
    </row>
    <row r="524" s="1" customFormat="1" ht="14.25" spans="1:15">
      <c r="A524" s="19">
        <v>522</v>
      </c>
      <c r="B524" s="20" t="s">
        <v>299</v>
      </c>
      <c r="C524" s="27" t="s">
        <v>1657</v>
      </c>
      <c r="D524" s="30" t="s">
        <v>1658</v>
      </c>
      <c r="E524" s="23">
        <v>30000</v>
      </c>
      <c r="F524" s="23">
        <v>30000</v>
      </c>
      <c r="G524" s="20" t="s">
        <v>1608</v>
      </c>
      <c r="H524" s="20" t="s">
        <v>1659</v>
      </c>
      <c r="I524" s="30" t="s">
        <v>68</v>
      </c>
      <c r="J524" s="20" t="s">
        <v>21</v>
      </c>
      <c r="K524" s="20" t="s">
        <v>305</v>
      </c>
      <c r="L524" s="34">
        <f t="shared" si="31"/>
        <v>90</v>
      </c>
      <c r="M524" s="39">
        <v>0.035</v>
      </c>
      <c r="N524" s="36">
        <f t="shared" si="32"/>
        <v>262.5</v>
      </c>
      <c r="O524" s="36">
        <f t="shared" si="33"/>
        <v>262.5</v>
      </c>
    </row>
    <row r="525" s="1" customFormat="1" ht="14.25" spans="1:15">
      <c r="A525" s="19">
        <v>523</v>
      </c>
      <c r="B525" s="20" t="s">
        <v>148</v>
      </c>
      <c r="C525" s="28" t="s">
        <v>1660</v>
      </c>
      <c r="D525" s="30" t="s">
        <v>1661</v>
      </c>
      <c r="E525" s="23">
        <v>39931.86</v>
      </c>
      <c r="F525" s="23">
        <v>34931.86</v>
      </c>
      <c r="G525" s="20" t="s">
        <v>1662</v>
      </c>
      <c r="H525" s="20" t="s">
        <v>1476</v>
      </c>
      <c r="I525" s="30" t="s">
        <v>1663</v>
      </c>
      <c r="J525" s="20" t="s">
        <v>21</v>
      </c>
      <c r="K525" s="20" t="s">
        <v>305</v>
      </c>
      <c r="L525" s="34">
        <f t="shared" si="31"/>
        <v>90</v>
      </c>
      <c r="M525" s="39">
        <v>0.035</v>
      </c>
      <c r="N525" s="36">
        <f>E525*M525*L525/360-5000*0.035*29/360</f>
        <v>335.306552777778</v>
      </c>
      <c r="O525" s="36">
        <f t="shared" si="33"/>
        <v>335.31</v>
      </c>
    </row>
    <row r="526" s="1" customFormat="1" ht="14.25" spans="1:15">
      <c r="A526" s="19">
        <v>524</v>
      </c>
      <c r="B526" s="20" t="s">
        <v>131</v>
      </c>
      <c r="C526" s="27" t="s">
        <v>1664</v>
      </c>
      <c r="D526" s="30" t="s">
        <v>1665</v>
      </c>
      <c r="E526" s="23">
        <v>35000</v>
      </c>
      <c r="F526" s="23">
        <v>35000</v>
      </c>
      <c r="G526" s="20" t="s">
        <v>1666</v>
      </c>
      <c r="H526" s="20" t="s">
        <v>1667</v>
      </c>
      <c r="I526" s="30" t="s">
        <v>1668</v>
      </c>
      <c r="J526" s="20" t="s">
        <v>21</v>
      </c>
      <c r="K526" s="20" t="s">
        <v>305</v>
      </c>
      <c r="L526" s="34">
        <f t="shared" si="31"/>
        <v>90</v>
      </c>
      <c r="M526" s="39">
        <v>0.035</v>
      </c>
      <c r="N526" s="36">
        <f t="shared" si="32"/>
        <v>306.25</v>
      </c>
      <c r="O526" s="36">
        <f t="shared" si="33"/>
        <v>306.25</v>
      </c>
    </row>
    <row r="527" s="1" customFormat="1" ht="14.25" spans="1:15">
      <c r="A527" s="19">
        <v>525</v>
      </c>
      <c r="B527" s="20" t="s">
        <v>131</v>
      </c>
      <c r="C527" s="27" t="s">
        <v>1669</v>
      </c>
      <c r="D527" s="30" t="s">
        <v>1670</v>
      </c>
      <c r="E527" s="23">
        <v>50000</v>
      </c>
      <c r="F527" s="23">
        <v>50000</v>
      </c>
      <c r="G527" s="20" t="s">
        <v>557</v>
      </c>
      <c r="H527" s="20" t="s">
        <v>1671</v>
      </c>
      <c r="I527" s="30" t="s">
        <v>43</v>
      </c>
      <c r="J527" s="20" t="s">
        <v>21</v>
      </c>
      <c r="K527" s="20" t="s">
        <v>305</v>
      </c>
      <c r="L527" s="34">
        <f t="shared" si="31"/>
        <v>90</v>
      </c>
      <c r="M527" s="39">
        <v>0.035</v>
      </c>
      <c r="N527" s="36">
        <f t="shared" si="32"/>
        <v>437.5</v>
      </c>
      <c r="O527" s="36">
        <f t="shared" si="33"/>
        <v>437.5</v>
      </c>
    </row>
    <row r="528" s="1" customFormat="1" ht="14.25" spans="1:15">
      <c r="A528" s="19">
        <v>526</v>
      </c>
      <c r="B528" s="20" t="s">
        <v>81</v>
      </c>
      <c r="C528" s="28" t="s">
        <v>1672</v>
      </c>
      <c r="D528" s="30" t="s">
        <v>1673</v>
      </c>
      <c r="E528" s="23">
        <v>40000</v>
      </c>
      <c r="F528" s="23">
        <v>20000</v>
      </c>
      <c r="G528" s="20" t="s">
        <v>1617</v>
      </c>
      <c r="H528" s="20" t="s">
        <v>1408</v>
      </c>
      <c r="I528" s="30" t="s">
        <v>1674</v>
      </c>
      <c r="J528" s="20" t="s">
        <v>21</v>
      </c>
      <c r="K528" s="20" t="s">
        <v>305</v>
      </c>
      <c r="L528" s="34">
        <f t="shared" si="31"/>
        <v>90</v>
      </c>
      <c r="M528" s="39">
        <v>0.035</v>
      </c>
      <c r="N528" s="36">
        <f>E528*M528*L528/360-20000*0.035*36/360</f>
        <v>280</v>
      </c>
      <c r="O528" s="36">
        <f t="shared" si="33"/>
        <v>280</v>
      </c>
    </row>
    <row r="529" s="1" customFormat="1" ht="14.25" spans="1:15">
      <c r="A529" s="19">
        <v>527</v>
      </c>
      <c r="B529" s="20" t="s">
        <v>299</v>
      </c>
      <c r="C529" s="27" t="s">
        <v>1675</v>
      </c>
      <c r="D529" s="30" t="s">
        <v>1676</v>
      </c>
      <c r="E529" s="23">
        <v>40000</v>
      </c>
      <c r="F529" s="23">
        <v>40000</v>
      </c>
      <c r="G529" s="20" t="s">
        <v>403</v>
      </c>
      <c r="H529" s="20" t="s">
        <v>404</v>
      </c>
      <c r="I529" s="30" t="s">
        <v>27</v>
      </c>
      <c r="J529" s="20" t="s">
        <v>21</v>
      </c>
      <c r="K529" s="20" t="s">
        <v>305</v>
      </c>
      <c r="L529" s="34">
        <f t="shared" si="31"/>
        <v>90</v>
      </c>
      <c r="M529" s="39">
        <v>0.035</v>
      </c>
      <c r="N529" s="36">
        <f t="shared" si="32"/>
        <v>350</v>
      </c>
      <c r="O529" s="36">
        <f t="shared" si="33"/>
        <v>350</v>
      </c>
    </row>
    <row r="530" s="1" customFormat="1" ht="14.25" spans="1:15">
      <c r="A530" s="19">
        <v>528</v>
      </c>
      <c r="B530" s="20" t="s">
        <v>15</v>
      </c>
      <c r="C530" s="27" t="s">
        <v>1677</v>
      </c>
      <c r="D530" s="29" t="s">
        <v>1678</v>
      </c>
      <c r="E530" s="23">
        <v>50000</v>
      </c>
      <c r="F530" s="23">
        <v>50000</v>
      </c>
      <c r="G530" s="20" t="s">
        <v>961</v>
      </c>
      <c r="H530" s="20" t="s">
        <v>962</v>
      </c>
      <c r="I530" s="30" t="s">
        <v>331</v>
      </c>
      <c r="J530" s="20" t="s">
        <v>21</v>
      </c>
      <c r="K530" s="33" t="s">
        <v>305</v>
      </c>
      <c r="L530" s="34">
        <f t="shared" si="31"/>
        <v>90</v>
      </c>
      <c r="M530" s="39">
        <v>0.035</v>
      </c>
      <c r="N530" s="36">
        <f t="shared" si="32"/>
        <v>437.5</v>
      </c>
      <c r="O530" s="36">
        <f t="shared" si="33"/>
        <v>437.5</v>
      </c>
    </row>
    <row r="531" s="1" customFormat="1" ht="14.25" spans="1:15">
      <c r="A531" s="19">
        <v>529</v>
      </c>
      <c r="B531" s="20" t="s">
        <v>15</v>
      </c>
      <c r="C531" s="27" t="s">
        <v>1679</v>
      </c>
      <c r="D531" s="29" t="s">
        <v>1680</v>
      </c>
      <c r="E531" s="23">
        <v>50000</v>
      </c>
      <c r="F531" s="23">
        <v>50000</v>
      </c>
      <c r="G531" s="20" t="s">
        <v>679</v>
      </c>
      <c r="H531" s="20" t="s">
        <v>572</v>
      </c>
      <c r="I531" s="30" t="s">
        <v>331</v>
      </c>
      <c r="J531" s="20" t="s">
        <v>21</v>
      </c>
      <c r="K531" s="20" t="s">
        <v>305</v>
      </c>
      <c r="L531" s="34">
        <f t="shared" si="31"/>
        <v>90</v>
      </c>
      <c r="M531" s="39">
        <v>0.035</v>
      </c>
      <c r="N531" s="36">
        <f t="shared" si="32"/>
        <v>437.5</v>
      </c>
      <c r="O531" s="36">
        <f t="shared" si="33"/>
        <v>437.5</v>
      </c>
    </row>
    <row r="532" s="1" customFormat="1" ht="14.25" spans="1:15">
      <c r="A532" s="19">
        <v>530</v>
      </c>
      <c r="B532" s="25" t="s">
        <v>1681</v>
      </c>
      <c r="C532" s="27" t="s">
        <v>1682</v>
      </c>
      <c r="D532" s="29" t="s">
        <v>1683</v>
      </c>
      <c r="E532" s="23">
        <v>50000</v>
      </c>
      <c r="F532" s="23">
        <v>50000</v>
      </c>
      <c r="G532" s="20" t="s">
        <v>1684</v>
      </c>
      <c r="H532" s="20" t="s">
        <v>1167</v>
      </c>
      <c r="I532" s="30" t="s">
        <v>1685</v>
      </c>
      <c r="J532" s="20" t="s">
        <v>1684</v>
      </c>
      <c r="K532" s="20" t="s">
        <v>305</v>
      </c>
      <c r="L532" s="34">
        <f t="shared" si="31"/>
        <v>96</v>
      </c>
      <c r="M532" s="39">
        <v>0.035</v>
      </c>
      <c r="N532" s="36">
        <f t="shared" si="32"/>
        <v>466.666666666667</v>
      </c>
      <c r="O532" s="36">
        <f t="shared" si="33"/>
        <v>466.67</v>
      </c>
    </row>
    <row r="533" s="1" customFormat="1" ht="14.25" spans="1:15">
      <c r="A533" s="19">
        <v>531</v>
      </c>
      <c r="B533" s="20" t="s">
        <v>136</v>
      </c>
      <c r="C533" s="27" t="s">
        <v>200</v>
      </c>
      <c r="D533" s="29" t="s">
        <v>201</v>
      </c>
      <c r="E533" s="23">
        <v>39800</v>
      </c>
      <c r="F533" s="23">
        <v>39800</v>
      </c>
      <c r="G533" s="20" t="s">
        <v>255</v>
      </c>
      <c r="H533" s="20" t="s">
        <v>1686</v>
      </c>
      <c r="I533" s="30" t="s">
        <v>43</v>
      </c>
      <c r="J533" s="20" t="s">
        <v>255</v>
      </c>
      <c r="K533" s="20" t="s">
        <v>305</v>
      </c>
      <c r="L533" s="34">
        <f t="shared" si="31"/>
        <v>88</v>
      </c>
      <c r="M533" s="39">
        <v>0.035</v>
      </c>
      <c r="N533" s="36">
        <f t="shared" si="32"/>
        <v>340.511111111111</v>
      </c>
      <c r="O533" s="36">
        <f t="shared" si="33"/>
        <v>340.51</v>
      </c>
    </row>
    <row r="534" s="1" customFormat="1" ht="14.25" spans="1:15">
      <c r="A534" s="19">
        <v>532</v>
      </c>
      <c r="B534" s="20" t="s">
        <v>136</v>
      </c>
      <c r="C534" s="27" t="s">
        <v>1687</v>
      </c>
      <c r="D534" s="29" t="s">
        <v>1688</v>
      </c>
      <c r="E534" s="23">
        <v>40000</v>
      </c>
      <c r="F534" s="23">
        <v>40000</v>
      </c>
      <c r="G534" s="20" t="s">
        <v>36</v>
      </c>
      <c r="H534" s="20" t="s">
        <v>525</v>
      </c>
      <c r="I534" s="30" t="s">
        <v>90</v>
      </c>
      <c r="J534" s="20" t="s">
        <v>36</v>
      </c>
      <c r="K534" s="20" t="s">
        <v>305</v>
      </c>
      <c r="L534" s="34">
        <f t="shared" si="31"/>
        <v>89</v>
      </c>
      <c r="M534" s="39">
        <v>0.035</v>
      </c>
      <c r="N534" s="36">
        <f t="shared" si="32"/>
        <v>346.111111111111</v>
      </c>
      <c r="O534" s="36">
        <f t="shared" si="33"/>
        <v>346.11</v>
      </c>
    </row>
    <row r="535" s="1" customFormat="1" ht="14.25" spans="1:15">
      <c r="A535" s="19">
        <v>533</v>
      </c>
      <c r="B535" s="20" t="s">
        <v>136</v>
      </c>
      <c r="C535" s="27" t="s">
        <v>1689</v>
      </c>
      <c r="D535" s="29" t="s">
        <v>1690</v>
      </c>
      <c r="E535" s="23">
        <v>19786</v>
      </c>
      <c r="F535" s="23">
        <v>19786</v>
      </c>
      <c r="G535" s="20" t="s">
        <v>116</v>
      </c>
      <c r="H535" s="20" t="s">
        <v>1321</v>
      </c>
      <c r="I535" s="30" t="s">
        <v>1691</v>
      </c>
      <c r="J535" s="20" t="s">
        <v>116</v>
      </c>
      <c r="K535" s="20" t="s">
        <v>305</v>
      </c>
      <c r="L535" s="34">
        <f t="shared" si="31"/>
        <v>86</v>
      </c>
      <c r="M535" s="39">
        <v>0.035</v>
      </c>
      <c r="N535" s="36">
        <f t="shared" si="32"/>
        <v>165.432944444444</v>
      </c>
      <c r="O535" s="36">
        <f t="shared" si="33"/>
        <v>165.43</v>
      </c>
    </row>
    <row r="536" s="1" customFormat="1" ht="14.25" spans="1:15">
      <c r="A536" s="19">
        <v>534</v>
      </c>
      <c r="B536" s="20" t="s">
        <v>136</v>
      </c>
      <c r="C536" s="27" t="s">
        <v>168</v>
      </c>
      <c r="D536" s="29" t="s">
        <v>169</v>
      </c>
      <c r="E536" s="23">
        <v>48000</v>
      </c>
      <c r="F536" s="23">
        <v>48000</v>
      </c>
      <c r="G536" s="20" t="s">
        <v>116</v>
      </c>
      <c r="H536" s="20" t="s">
        <v>506</v>
      </c>
      <c r="I536" s="30" t="s">
        <v>1692</v>
      </c>
      <c r="J536" s="20" t="s">
        <v>116</v>
      </c>
      <c r="K536" s="20" t="s">
        <v>305</v>
      </c>
      <c r="L536" s="34">
        <f t="shared" ref="L536:L599" si="34">K536-J536</f>
        <v>86</v>
      </c>
      <c r="M536" s="39">
        <v>0.035</v>
      </c>
      <c r="N536" s="36">
        <f t="shared" si="32"/>
        <v>401.333333333333</v>
      </c>
      <c r="O536" s="36">
        <f t="shared" si="33"/>
        <v>401.33</v>
      </c>
    </row>
    <row r="537" s="1" customFormat="1" ht="14.25" spans="1:15">
      <c r="A537" s="19">
        <v>535</v>
      </c>
      <c r="B537" s="20" t="s">
        <v>136</v>
      </c>
      <c r="C537" s="27" t="s">
        <v>1693</v>
      </c>
      <c r="D537" s="29" t="s">
        <v>1694</v>
      </c>
      <c r="E537" s="23">
        <v>49000</v>
      </c>
      <c r="F537" s="23">
        <v>49000</v>
      </c>
      <c r="G537" s="20" t="s">
        <v>99</v>
      </c>
      <c r="H537" s="20" t="s">
        <v>506</v>
      </c>
      <c r="I537" s="30" t="s">
        <v>90</v>
      </c>
      <c r="J537" s="20" t="s">
        <v>99</v>
      </c>
      <c r="K537" s="20" t="s">
        <v>305</v>
      </c>
      <c r="L537" s="34">
        <f t="shared" si="34"/>
        <v>85</v>
      </c>
      <c r="M537" s="39">
        <v>0.035</v>
      </c>
      <c r="N537" s="36">
        <f t="shared" si="32"/>
        <v>404.930555555556</v>
      </c>
      <c r="O537" s="36">
        <f t="shared" si="33"/>
        <v>404.93</v>
      </c>
    </row>
    <row r="538" s="1" customFormat="1" ht="14.25" spans="1:15">
      <c r="A538" s="19">
        <v>536</v>
      </c>
      <c r="B538" s="20" t="s">
        <v>136</v>
      </c>
      <c r="C538" s="27" t="s">
        <v>137</v>
      </c>
      <c r="D538" s="29" t="s">
        <v>138</v>
      </c>
      <c r="E538" s="23">
        <v>40000</v>
      </c>
      <c r="F538" s="23">
        <v>40000</v>
      </c>
      <c r="G538" s="20" t="s">
        <v>99</v>
      </c>
      <c r="H538" s="20" t="s">
        <v>506</v>
      </c>
      <c r="I538" s="30" t="s">
        <v>90</v>
      </c>
      <c r="J538" s="20" t="s">
        <v>99</v>
      </c>
      <c r="K538" s="20" t="s">
        <v>305</v>
      </c>
      <c r="L538" s="34">
        <f t="shared" si="34"/>
        <v>85</v>
      </c>
      <c r="M538" s="39">
        <v>0.035</v>
      </c>
      <c r="N538" s="36">
        <f t="shared" si="32"/>
        <v>330.555555555556</v>
      </c>
      <c r="O538" s="36">
        <f t="shared" si="33"/>
        <v>330.56</v>
      </c>
    </row>
    <row r="539" s="1" customFormat="1" ht="14.25" spans="1:15">
      <c r="A539" s="19">
        <v>537</v>
      </c>
      <c r="B539" s="20" t="s">
        <v>136</v>
      </c>
      <c r="C539" s="27" t="s">
        <v>1695</v>
      </c>
      <c r="D539" s="29" t="s">
        <v>1696</v>
      </c>
      <c r="E539" s="23">
        <v>40000</v>
      </c>
      <c r="F539" s="23">
        <v>40000</v>
      </c>
      <c r="G539" s="20" t="s">
        <v>1697</v>
      </c>
      <c r="H539" s="20" t="s">
        <v>386</v>
      </c>
      <c r="I539" s="30" t="s">
        <v>90</v>
      </c>
      <c r="J539" s="20" t="s">
        <v>1697</v>
      </c>
      <c r="K539" s="20" t="s">
        <v>305</v>
      </c>
      <c r="L539" s="34">
        <f t="shared" si="34"/>
        <v>102</v>
      </c>
      <c r="M539" s="39">
        <v>0.035</v>
      </c>
      <c r="N539" s="36">
        <f t="shared" si="32"/>
        <v>396.666666666667</v>
      </c>
      <c r="O539" s="36">
        <f t="shared" si="33"/>
        <v>396.67</v>
      </c>
    </row>
    <row r="540" s="1" customFormat="1" ht="14.25" spans="1:15">
      <c r="A540" s="19">
        <v>538</v>
      </c>
      <c r="B540" s="20" t="s">
        <v>136</v>
      </c>
      <c r="C540" s="27" t="s">
        <v>1698</v>
      </c>
      <c r="D540" s="29" t="s">
        <v>1699</v>
      </c>
      <c r="E540" s="23">
        <v>40000</v>
      </c>
      <c r="F540" s="23">
        <v>40000</v>
      </c>
      <c r="G540" s="20" t="s">
        <v>1697</v>
      </c>
      <c r="H540" s="20" t="s">
        <v>386</v>
      </c>
      <c r="I540" s="30" t="s">
        <v>1700</v>
      </c>
      <c r="J540" s="20" t="s">
        <v>1697</v>
      </c>
      <c r="K540" s="20" t="s">
        <v>305</v>
      </c>
      <c r="L540" s="34">
        <f t="shared" si="34"/>
        <v>102</v>
      </c>
      <c r="M540" s="39">
        <v>0.035</v>
      </c>
      <c r="N540" s="36">
        <f t="shared" si="32"/>
        <v>396.666666666667</v>
      </c>
      <c r="O540" s="36">
        <f t="shared" si="33"/>
        <v>396.67</v>
      </c>
    </row>
    <row r="541" s="1" customFormat="1" ht="14.25" spans="1:15">
      <c r="A541" s="19">
        <v>539</v>
      </c>
      <c r="B541" s="20" t="s">
        <v>136</v>
      </c>
      <c r="C541" s="27" t="s">
        <v>1701</v>
      </c>
      <c r="D541" s="29" t="s">
        <v>1702</v>
      </c>
      <c r="E541" s="23">
        <v>20000</v>
      </c>
      <c r="F541" s="23">
        <v>20000</v>
      </c>
      <c r="G541" s="20" t="s">
        <v>1703</v>
      </c>
      <c r="H541" s="20" t="s">
        <v>386</v>
      </c>
      <c r="I541" s="30" t="s">
        <v>90</v>
      </c>
      <c r="J541" s="20" t="s">
        <v>1703</v>
      </c>
      <c r="K541" s="20" t="s">
        <v>305</v>
      </c>
      <c r="L541" s="34">
        <f t="shared" si="34"/>
        <v>103</v>
      </c>
      <c r="M541" s="39">
        <v>0.035</v>
      </c>
      <c r="N541" s="36">
        <f t="shared" si="32"/>
        <v>200.277777777778</v>
      </c>
      <c r="O541" s="36">
        <f t="shared" si="33"/>
        <v>200.28</v>
      </c>
    </row>
    <row r="542" s="1" customFormat="1" ht="14.25" spans="1:15">
      <c r="A542" s="19">
        <v>540</v>
      </c>
      <c r="B542" s="20" t="s">
        <v>136</v>
      </c>
      <c r="C542" s="27" t="s">
        <v>1704</v>
      </c>
      <c r="D542" s="29" t="s">
        <v>1705</v>
      </c>
      <c r="E542" s="23">
        <v>30000</v>
      </c>
      <c r="F542" s="23">
        <v>30000</v>
      </c>
      <c r="G542" s="20" t="s">
        <v>1703</v>
      </c>
      <c r="H542" s="20" t="s">
        <v>386</v>
      </c>
      <c r="I542" s="30" t="s">
        <v>588</v>
      </c>
      <c r="J542" s="20" t="s">
        <v>1703</v>
      </c>
      <c r="K542" s="20" t="s">
        <v>305</v>
      </c>
      <c r="L542" s="34">
        <f t="shared" si="34"/>
        <v>103</v>
      </c>
      <c r="M542" s="39">
        <v>0.035</v>
      </c>
      <c r="N542" s="36">
        <f t="shared" si="32"/>
        <v>300.416666666667</v>
      </c>
      <c r="O542" s="36">
        <f t="shared" si="33"/>
        <v>300.42</v>
      </c>
    </row>
    <row r="543" s="1" customFormat="1" ht="14.25" spans="1:15">
      <c r="A543" s="19">
        <v>541</v>
      </c>
      <c r="B543" s="20" t="s">
        <v>136</v>
      </c>
      <c r="C543" s="27" t="s">
        <v>1706</v>
      </c>
      <c r="D543" s="29" t="s">
        <v>1707</v>
      </c>
      <c r="E543" s="23">
        <v>24000</v>
      </c>
      <c r="F543" s="23">
        <v>24000</v>
      </c>
      <c r="G543" s="20" t="s">
        <v>1703</v>
      </c>
      <c r="H543" s="20" t="s">
        <v>386</v>
      </c>
      <c r="I543" s="30" t="s">
        <v>1708</v>
      </c>
      <c r="J543" s="20" t="s">
        <v>1703</v>
      </c>
      <c r="K543" s="20" t="s">
        <v>305</v>
      </c>
      <c r="L543" s="34">
        <f t="shared" si="34"/>
        <v>103</v>
      </c>
      <c r="M543" s="39">
        <v>0.035</v>
      </c>
      <c r="N543" s="36">
        <f t="shared" si="32"/>
        <v>240.333333333333</v>
      </c>
      <c r="O543" s="36">
        <f t="shared" si="33"/>
        <v>240.33</v>
      </c>
    </row>
    <row r="544" s="1" customFormat="1" ht="14.25" spans="1:15">
      <c r="A544" s="19">
        <v>542</v>
      </c>
      <c r="B544" s="20" t="s">
        <v>136</v>
      </c>
      <c r="C544" s="27" t="s">
        <v>1709</v>
      </c>
      <c r="D544" s="29" t="s">
        <v>1710</v>
      </c>
      <c r="E544" s="23">
        <v>40000</v>
      </c>
      <c r="F544" s="23">
        <v>40000</v>
      </c>
      <c r="G544" s="20" t="s">
        <v>1697</v>
      </c>
      <c r="H544" s="20" t="s">
        <v>823</v>
      </c>
      <c r="I544" s="30" t="s">
        <v>1711</v>
      </c>
      <c r="J544" s="20" t="s">
        <v>1697</v>
      </c>
      <c r="K544" s="20" t="s">
        <v>305</v>
      </c>
      <c r="L544" s="34">
        <f t="shared" si="34"/>
        <v>102</v>
      </c>
      <c r="M544" s="39">
        <v>0.035</v>
      </c>
      <c r="N544" s="36">
        <f t="shared" si="32"/>
        <v>396.666666666667</v>
      </c>
      <c r="O544" s="36">
        <f t="shared" si="33"/>
        <v>396.67</v>
      </c>
    </row>
    <row r="545" s="1" customFormat="1" ht="14.25" spans="1:15">
      <c r="A545" s="19">
        <v>543</v>
      </c>
      <c r="B545" s="20" t="s">
        <v>136</v>
      </c>
      <c r="C545" s="27" t="s">
        <v>1712</v>
      </c>
      <c r="D545" s="29" t="s">
        <v>1713</v>
      </c>
      <c r="E545" s="23">
        <v>40000</v>
      </c>
      <c r="F545" s="23">
        <v>40000</v>
      </c>
      <c r="G545" s="20" t="s">
        <v>1714</v>
      </c>
      <c r="H545" s="20" t="s">
        <v>434</v>
      </c>
      <c r="I545" s="30" t="s">
        <v>1715</v>
      </c>
      <c r="J545" s="20" t="s">
        <v>1714</v>
      </c>
      <c r="K545" s="20" t="s">
        <v>305</v>
      </c>
      <c r="L545" s="34">
        <f t="shared" si="34"/>
        <v>101</v>
      </c>
      <c r="M545" s="39">
        <v>0.035</v>
      </c>
      <c r="N545" s="36">
        <f t="shared" si="32"/>
        <v>392.777777777778</v>
      </c>
      <c r="O545" s="36">
        <f t="shared" si="33"/>
        <v>392.78</v>
      </c>
    </row>
    <row r="546" s="1" customFormat="1" ht="14.25" spans="1:15">
      <c r="A546" s="19">
        <v>544</v>
      </c>
      <c r="B546" s="20" t="s">
        <v>299</v>
      </c>
      <c r="C546" s="27" t="s">
        <v>1716</v>
      </c>
      <c r="D546" s="29" t="s">
        <v>1717</v>
      </c>
      <c r="E546" s="23">
        <v>30000</v>
      </c>
      <c r="F546" s="23">
        <v>30000</v>
      </c>
      <c r="G546" s="20" t="s">
        <v>1718</v>
      </c>
      <c r="H546" s="20" t="s">
        <v>529</v>
      </c>
      <c r="I546" s="30" t="s">
        <v>1719</v>
      </c>
      <c r="J546" s="20" t="s">
        <v>1718</v>
      </c>
      <c r="K546" s="20" t="s">
        <v>305</v>
      </c>
      <c r="L546" s="34">
        <f t="shared" si="34"/>
        <v>94</v>
      </c>
      <c r="M546" s="39">
        <v>0.035</v>
      </c>
      <c r="N546" s="36">
        <f t="shared" si="32"/>
        <v>274.166666666667</v>
      </c>
      <c r="O546" s="36">
        <f t="shared" si="33"/>
        <v>274.17</v>
      </c>
    </row>
    <row r="547" s="1" customFormat="1" ht="14.25" spans="1:15">
      <c r="A547" s="19">
        <v>545</v>
      </c>
      <c r="B547" s="20" t="s">
        <v>299</v>
      </c>
      <c r="C547" s="27" t="s">
        <v>1720</v>
      </c>
      <c r="D547" s="29" t="s">
        <v>1721</v>
      </c>
      <c r="E547" s="23">
        <v>50000</v>
      </c>
      <c r="F547" s="23">
        <v>50000</v>
      </c>
      <c r="G547" s="20" t="s">
        <v>1722</v>
      </c>
      <c r="H547" s="20" t="s">
        <v>862</v>
      </c>
      <c r="I547" s="30" t="s">
        <v>75</v>
      </c>
      <c r="J547" s="20" t="s">
        <v>1722</v>
      </c>
      <c r="K547" s="20" t="s">
        <v>305</v>
      </c>
      <c r="L547" s="34">
        <f t="shared" si="34"/>
        <v>92</v>
      </c>
      <c r="M547" s="39">
        <v>0.035</v>
      </c>
      <c r="N547" s="36">
        <f t="shared" si="32"/>
        <v>447.222222222222</v>
      </c>
      <c r="O547" s="36">
        <f t="shared" si="33"/>
        <v>447.22</v>
      </c>
    </row>
    <row r="548" s="1" customFormat="1" ht="14.25" spans="1:15">
      <c r="A548" s="19">
        <v>546</v>
      </c>
      <c r="B548" s="20" t="s">
        <v>299</v>
      </c>
      <c r="C548" s="27" t="s">
        <v>1723</v>
      </c>
      <c r="D548" s="29" t="s">
        <v>1724</v>
      </c>
      <c r="E548" s="23">
        <v>40000</v>
      </c>
      <c r="F548" s="23">
        <v>40000</v>
      </c>
      <c r="G548" s="20" t="s">
        <v>1718</v>
      </c>
      <c r="H548" s="20" t="s">
        <v>335</v>
      </c>
      <c r="I548" s="30" t="s">
        <v>610</v>
      </c>
      <c r="J548" s="20" t="s">
        <v>1718</v>
      </c>
      <c r="K548" s="20" t="s">
        <v>305</v>
      </c>
      <c r="L548" s="34">
        <f t="shared" si="34"/>
        <v>94</v>
      </c>
      <c r="M548" s="39">
        <v>0.035</v>
      </c>
      <c r="N548" s="36">
        <f t="shared" si="32"/>
        <v>365.555555555556</v>
      </c>
      <c r="O548" s="36">
        <f t="shared" si="33"/>
        <v>365.56</v>
      </c>
    </row>
    <row r="549" s="1" customFormat="1" ht="14.25" spans="1:15">
      <c r="A549" s="19">
        <v>547</v>
      </c>
      <c r="B549" s="20" t="s">
        <v>299</v>
      </c>
      <c r="C549" s="27" t="s">
        <v>1725</v>
      </c>
      <c r="D549" s="29" t="s">
        <v>1726</v>
      </c>
      <c r="E549" s="23">
        <v>50000</v>
      </c>
      <c r="F549" s="23">
        <v>50000</v>
      </c>
      <c r="G549" s="20" t="s">
        <v>1727</v>
      </c>
      <c r="H549" s="20" t="s">
        <v>514</v>
      </c>
      <c r="I549" s="30" t="s">
        <v>1728</v>
      </c>
      <c r="J549" s="20" t="s">
        <v>1727</v>
      </c>
      <c r="K549" s="20" t="s">
        <v>305</v>
      </c>
      <c r="L549" s="34">
        <f t="shared" si="34"/>
        <v>108</v>
      </c>
      <c r="M549" s="39">
        <v>0.035</v>
      </c>
      <c r="N549" s="36">
        <f t="shared" si="32"/>
        <v>525</v>
      </c>
      <c r="O549" s="36">
        <f t="shared" si="33"/>
        <v>525</v>
      </c>
    </row>
    <row r="550" s="1" customFormat="1" ht="14.25" spans="1:15">
      <c r="A550" s="19">
        <v>548</v>
      </c>
      <c r="B550" s="20" t="s">
        <v>299</v>
      </c>
      <c r="C550" s="27" t="s">
        <v>1729</v>
      </c>
      <c r="D550" s="29" t="s">
        <v>1730</v>
      </c>
      <c r="E550" s="23">
        <v>28400</v>
      </c>
      <c r="F550" s="23">
        <v>28400</v>
      </c>
      <c r="G550" s="20" t="s">
        <v>1731</v>
      </c>
      <c r="H550" s="20" t="s">
        <v>514</v>
      </c>
      <c r="I550" s="30" t="s">
        <v>1728</v>
      </c>
      <c r="J550" s="20" t="s">
        <v>1731</v>
      </c>
      <c r="K550" s="20" t="s">
        <v>305</v>
      </c>
      <c r="L550" s="34">
        <f t="shared" si="34"/>
        <v>106</v>
      </c>
      <c r="M550" s="39">
        <v>0.035</v>
      </c>
      <c r="N550" s="36">
        <f t="shared" si="32"/>
        <v>292.677777777778</v>
      </c>
      <c r="O550" s="36">
        <f t="shared" si="33"/>
        <v>292.68</v>
      </c>
    </row>
    <row r="551" s="1" customFormat="1" ht="14.25" spans="1:15">
      <c r="A551" s="19">
        <v>549</v>
      </c>
      <c r="B551" s="20" t="s">
        <v>299</v>
      </c>
      <c r="C551" s="27" t="s">
        <v>1732</v>
      </c>
      <c r="D551" s="29" t="s">
        <v>1733</v>
      </c>
      <c r="E551" s="23">
        <v>40000</v>
      </c>
      <c r="F551" s="23">
        <v>0</v>
      </c>
      <c r="G551" s="20" t="s">
        <v>1703</v>
      </c>
      <c r="H551" s="20" t="s">
        <v>823</v>
      </c>
      <c r="I551" s="30" t="s">
        <v>75</v>
      </c>
      <c r="J551" s="20" t="s">
        <v>1703</v>
      </c>
      <c r="K551" s="33">
        <v>46030</v>
      </c>
      <c r="L551" s="34">
        <f t="shared" si="34"/>
        <v>31</v>
      </c>
      <c r="M551" s="39">
        <v>0.035</v>
      </c>
      <c r="N551" s="36">
        <f t="shared" si="32"/>
        <v>120.555555555556</v>
      </c>
      <c r="O551" s="36">
        <f t="shared" si="33"/>
        <v>120.56</v>
      </c>
    </row>
    <row r="552" s="1" customFormat="1" ht="14.25" spans="1:15">
      <c r="A552" s="19">
        <v>550</v>
      </c>
      <c r="B552" s="20" t="s">
        <v>299</v>
      </c>
      <c r="C552" s="27" t="s">
        <v>1734</v>
      </c>
      <c r="D552" s="29" t="s">
        <v>1735</v>
      </c>
      <c r="E552" s="23">
        <v>50000</v>
      </c>
      <c r="F552" s="23">
        <v>50000</v>
      </c>
      <c r="G552" s="20" t="s">
        <v>1703</v>
      </c>
      <c r="H552" s="20" t="s">
        <v>521</v>
      </c>
      <c r="I552" s="30" t="s">
        <v>711</v>
      </c>
      <c r="J552" s="20" t="s">
        <v>1703</v>
      </c>
      <c r="K552" s="20" t="s">
        <v>305</v>
      </c>
      <c r="L552" s="34">
        <f t="shared" si="34"/>
        <v>103</v>
      </c>
      <c r="M552" s="39">
        <v>0.035</v>
      </c>
      <c r="N552" s="36">
        <f t="shared" si="32"/>
        <v>500.694444444445</v>
      </c>
      <c r="O552" s="36">
        <f t="shared" si="33"/>
        <v>500.69</v>
      </c>
    </row>
    <row r="553" s="1" customFormat="1" ht="14.25" spans="1:15">
      <c r="A553" s="19">
        <v>551</v>
      </c>
      <c r="B553" s="20" t="s">
        <v>299</v>
      </c>
      <c r="C553" s="27" t="s">
        <v>1736</v>
      </c>
      <c r="D553" s="29" t="s">
        <v>1737</v>
      </c>
      <c r="E553" s="23">
        <v>50000</v>
      </c>
      <c r="F553" s="23">
        <v>50000</v>
      </c>
      <c r="G553" s="20" t="s">
        <v>1727</v>
      </c>
      <c r="H553" s="20" t="s">
        <v>514</v>
      </c>
      <c r="I553" s="30" t="s">
        <v>75</v>
      </c>
      <c r="J553" s="20" t="s">
        <v>1727</v>
      </c>
      <c r="K553" s="20" t="s">
        <v>305</v>
      </c>
      <c r="L553" s="34">
        <f t="shared" si="34"/>
        <v>108</v>
      </c>
      <c r="M553" s="39">
        <v>0.035</v>
      </c>
      <c r="N553" s="36">
        <f t="shared" si="32"/>
        <v>525</v>
      </c>
      <c r="O553" s="36">
        <f t="shared" si="33"/>
        <v>525</v>
      </c>
    </row>
    <row r="554" s="1" customFormat="1" ht="14.25" spans="1:15">
      <c r="A554" s="19">
        <v>552</v>
      </c>
      <c r="B554" s="20" t="s">
        <v>299</v>
      </c>
      <c r="C554" s="27" t="s">
        <v>1738</v>
      </c>
      <c r="D554" s="29" t="s">
        <v>1739</v>
      </c>
      <c r="E554" s="23">
        <v>31000</v>
      </c>
      <c r="F554" s="23">
        <v>31000</v>
      </c>
      <c r="G554" s="20" t="s">
        <v>1740</v>
      </c>
      <c r="H554" s="20" t="s">
        <v>434</v>
      </c>
      <c r="I554" s="30" t="s">
        <v>610</v>
      </c>
      <c r="J554" s="20" t="s">
        <v>1740</v>
      </c>
      <c r="K554" s="20" t="s">
        <v>305</v>
      </c>
      <c r="L554" s="34">
        <f t="shared" si="34"/>
        <v>100</v>
      </c>
      <c r="M554" s="39">
        <v>0.035</v>
      </c>
      <c r="N554" s="36">
        <f t="shared" si="32"/>
        <v>301.388888888889</v>
      </c>
      <c r="O554" s="36">
        <f t="shared" si="33"/>
        <v>301.39</v>
      </c>
    </row>
    <row r="555" s="1" customFormat="1" ht="14.25" spans="1:15">
      <c r="A555" s="19">
        <v>553</v>
      </c>
      <c r="B555" s="20" t="s">
        <v>299</v>
      </c>
      <c r="C555" s="27" t="s">
        <v>1741</v>
      </c>
      <c r="D555" s="29" t="s">
        <v>1742</v>
      </c>
      <c r="E555" s="23">
        <v>40000</v>
      </c>
      <c r="F555" s="23">
        <v>40000</v>
      </c>
      <c r="G555" s="20" t="s">
        <v>1743</v>
      </c>
      <c r="H555" s="20" t="s">
        <v>1378</v>
      </c>
      <c r="I555" s="30" t="s">
        <v>610</v>
      </c>
      <c r="J555" s="20" t="s">
        <v>1743</v>
      </c>
      <c r="K555" s="20" t="s">
        <v>305</v>
      </c>
      <c r="L555" s="34">
        <f t="shared" si="34"/>
        <v>99</v>
      </c>
      <c r="M555" s="39">
        <v>0.035</v>
      </c>
      <c r="N555" s="36">
        <f t="shared" si="32"/>
        <v>385</v>
      </c>
      <c r="O555" s="36">
        <f t="shared" si="33"/>
        <v>385</v>
      </c>
    </row>
    <row r="556" s="1" customFormat="1" ht="14.25" spans="1:15">
      <c r="A556" s="19">
        <v>554</v>
      </c>
      <c r="B556" s="20" t="s">
        <v>299</v>
      </c>
      <c r="C556" s="27" t="s">
        <v>1744</v>
      </c>
      <c r="D556" s="29" t="s">
        <v>1745</v>
      </c>
      <c r="E556" s="23">
        <v>20000</v>
      </c>
      <c r="F556" s="23">
        <v>20000</v>
      </c>
      <c r="G556" s="20" t="s">
        <v>1746</v>
      </c>
      <c r="H556" s="20" t="s">
        <v>529</v>
      </c>
      <c r="I556" s="30" t="s">
        <v>610</v>
      </c>
      <c r="J556" s="20" t="s">
        <v>1746</v>
      </c>
      <c r="K556" s="20" t="s">
        <v>305</v>
      </c>
      <c r="L556" s="34">
        <f t="shared" si="34"/>
        <v>95</v>
      </c>
      <c r="M556" s="39">
        <v>0.035</v>
      </c>
      <c r="N556" s="36">
        <f t="shared" si="32"/>
        <v>184.722222222222</v>
      </c>
      <c r="O556" s="36">
        <f t="shared" si="33"/>
        <v>184.72</v>
      </c>
    </row>
    <row r="557" s="1" customFormat="1" ht="14.25" spans="1:15">
      <c r="A557" s="19">
        <v>555</v>
      </c>
      <c r="B557" s="20" t="s">
        <v>22</v>
      </c>
      <c r="C557" s="27" t="s">
        <v>208</v>
      </c>
      <c r="D557" s="29" t="s">
        <v>209</v>
      </c>
      <c r="E557" s="23">
        <v>24000</v>
      </c>
      <c r="F557" s="23">
        <v>24000</v>
      </c>
      <c r="G557" s="20" t="s">
        <v>116</v>
      </c>
      <c r="H557" s="20" t="s">
        <v>1321</v>
      </c>
      <c r="I557" s="30" t="s">
        <v>610</v>
      </c>
      <c r="J557" s="20" t="s">
        <v>116</v>
      </c>
      <c r="K557" s="20" t="s">
        <v>305</v>
      </c>
      <c r="L557" s="34">
        <f t="shared" si="34"/>
        <v>86</v>
      </c>
      <c r="M557" s="39">
        <v>0.035</v>
      </c>
      <c r="N557" s="36">
        <f t="shared" si="32"/>
        <v>200.666666666667</v>
      </c>
      <c r="O557" s="36">
        <f t="shared" si="33"/>
        <v>200.67</v>
      </c>
    </row>
    <row r="558" s="1" customFormat="1" ht="14.25" spans="1:15">
      <c r="A558" s="19">
        <v>556</v>
      </c>
      <c r="B558" s="20" t="s">
        <v>22</v>
      </c>
      <c r="C558" s="27" t="s">
        <v>1747</v>
      </c>
      <c r="D558" s="29" t="s">
        <v>1748</v>
      </c>
      <c r="E558" s="23">
        <v>20000</v>
      </c>
      <c r="F558" s="23">
        <v>20000</v>
      </c>
      <c r="G558" s="20" t="s">
        <v>1714</v>
      </c>
      <c r="H558" s="20" t="s">
        <v>823</v>
      </c>
      <c r="I558" s="30" t="s">
        <v>610</v>
      </c>
      <c r="J558" s="20" t="s">
        <v>1714</v>
      </c>
      <c r="K558" s="20" t="s">
        <v>305</v>
      </c>
      <c r="L558" s="34">
        <f t="shared" si="34"/>
        <v>101</v>
      </c>
      <c r="M558" s="39">
        <v>0.035</v>
      </c>
      <c r="N558" s="36">
        <f t="shared" si="32"/>
        <v>196.388888888889</v>
      </c>
      <c r="O558" s="36">
        <f t="shared" si="33"/>
        <v>196.39</v>
      </c>
    </row>
    <row r="559" s="1" customFormat="1" ht="14.25" spans="1:15">
      <c r="A559" s="19">
        <v>557</v>
      </c>
      <c r="B559" s="20" t="s">
        <v>22</v>
      </c>
      <c r="C559" s="27" t="s">
        <v>1749</v>
      </c>
      <c r="D559" s="29" t="s">
        <v>1750</v>
      </c>
      <c r="E559" s="23">
        <v>26000</v>
      </c>
      <c r="F559" s="23">
        <v>26000</v>
      </c>
      <c r="G559" s="20" t="s">
        <v>1714</v>
      </c>
      <c r="H559" s="20" t="s">
        <v>533</v>
      </c>
      <c r="I559" s="30" t="s">
        <v>610</v>
      </c>
      <c r="J559" s="20" t="s">
        <v>1714</v>
      </c>
      <c r="K559" s="20" t="s">
        <v>305</v>
      </c>
      <c r="L559" s="34">
        <f t="shared" si="34"/>
        <v>101</v>
      </c>
      <c r="M559" s="39">
        <v>0.035</v>
      </c>
      <c r="N559" s="36">
        <f t="shared" si="32"/>
        <v>255.305555555556</v>
      </c>
      <c r="O559" s="36">
        <f t="shared" si="33"/>
        <v>255.31</v>
      </c>
    </row>
    <row r="560" s="1" customFormat="1" ht="14.25" spans="1:15">
      <c r="A560" s="19">
        <v>558</v>
      </c>
      <c r="B560" s="20" t="s">
        <v>22</v>
      </c>
      <c r="C560" s="27" t="s">
        <v>1751</v>
      </c>
      <c r="D560" s="29" t="s">
        <v>1752</v>
      </c>
      <c r="E560" s="23">
        <v>39800</v>
      </c>
      <c r="F560" s="23">
        <v>39800</v>
      </c>
      <c r="G560" s="20" t="s">
        <v>1743</v>
      </c>
      <c r="H560" s="20" t="s">
        <v>1378</v>
      </c>
      <c r="I560" s="30" t="s">
        <v>610</v>
      </c>
      <c r="J560" s="20" t="s">
        <v>1743</v>
      </c>
      <c r="K560" s="20" t="s">
        <v>305</v>
      </c>
      <c r="L560" s="34">
        <f t="shared" si="34"/>
        <v>99</v>
      </c>
      <c r="M560" s="39">
        <v>0.035</v>
      </c>
      <c r="N560" s="36">
        <f t="shared" si="32"/>
        <v>383.075</v>
      </c>
      <c r="O560" s="36">
        <f t="shared" si="33"/>
        <v>383.08</v>
      </c>
    </row>
    <row r="561" s="1" customFormat="1" ht="14.25" spans="1:15">
      <c r="A561" s="19">
        <v>559</v>
      </c>
      <c r="B561" s="20" t="s">
        <v>22</v>
      </c>
      <c r="C561" s="27" t="s">
        <v>1753</v>
      </c>
      <c r="D561" s="29" t="s">
        <v>1754</v>
      </c>
      <c r="E561" s="23">
        <v>40000</v>
      </c>
      <c r="F561" s="23">
        <v>40000</v>
      </c>
      <c r="G561" s="20" t="s">
        <v>1755</v>
      </c>
      <c r="H561" s="20" t="s">
        <v>1167</v>
      </c>
      <c r="I561" s="30" t="s">
        <v>610</v>
      </c>
      <c r="J561" s="20" t="s">
        <v>1755</v>
      </c>
      <c r="K561" s="20" t="s">
        <v>305</v>
      </c>
      <c r="L561" s="34">
        <f t="shared" si="34"/>
        <v>98</v>
      </c>
      <c r="M561" s="39">
        <v>0.035</v>
      </c>
      <c r="N561" s="36">
        <f t="shared" si="32"/>
        <v>381.111111111111</v>
      </c>
      <c r="O561" s="36">
        <f t="shared" si="33"/>
        <v>381.11</v>
      </c>
    </row>
    <row r="562" s="1" customFormat="1" ht="14.25" spans="1:15">
      <c r="A562" s="19">
        <v>560</v>
      </c>
      <c r="B562" s="20" t="s">
        <v>22</v>
      </c>
      <c r="C562" s="27" t="s">
        <v>1756</v>
      </c>
      <c r="D562" s="29" t="s">
        <v>1757</v>
      </c>
      <c r="E562" s="23">
        <v>50000</v>
      </c>
      <c r="F562" s="23">
        <v>50000</v>
      </c>
      <c r="G562" s="20" t="s">
        <v>1755</v>
      </c>
      <c r="H562" s="20" t="s">
        <v>533</v>
      </c>
      <c r="I562" s="30" t="s">
        <v>75</v>
      </c>
      <c r="J562" s="20" t="s">
        <v>1755</v>
      </c>
      <c r="K562" s="20" t="s">
        <v>305</v>
      </c>
      <c r="L562" s="34">
        <f t="shared" si="34"/>
        <v>98</v>
      </c>
      <c r="M562" s="39">
        <v>0.035</v>
      </c>
      <c r="N562" s="36">
        <f t="shared" si="32"/>
        <v>476.388888888889</v>
      </c>
      <c r="O562" s="36">
        <f t="shared" si="33"/>
        <v>476.39</v>
      </c>
    </row>
    <row r="563" s="1" customFormat="1" ht="14.25" spans="1:15">
      <c r="A563" s="19">
        <v>561</v>
      </c>
      <c r="B563" s="20" t="s">
        <v>22</v>
      </c>
      <c r="C563" s="27" t="s">
        <v>1758</v>
      </c>
      <c r="D563" s="29" t="s">
        <v>1759</v>
      </c>
      <c r="E563" s="23">
        <v>40000</v>
      </c>
      <c r="F563" s="23">
        <v>40000</v>
      </c>
      <c r="G563" s="20" t="s">
        <v>1760</v>
      </c>
      <c r="H563" s="20" t="s">
        <v>335</v>
      </c>
      <c r="I563" s="30" t="s">
        <v>54</v>
      </c>
      <c r="J563" s="20" t="s">
        <v>1760</v>
      </c>
      <c r="K563" s="20" t="s">
        <v>305</v>
      </c>
      <c r="L563" s="34">
        <f t="shared" si="34"/>
        <v>93</v>
      </c>
      <c r="M563" s="39">
        <v>0.035</v>
      </c>
      <c r="N563" s="36">
        <f t="shared" si="32"/>
        <v>361.666666666667</v>
      </c>
      <c r="O563" s="36">
        <f t="shared" si="33"/>
        <v>361.67</v>
      </c>
    </row>
    <row r="564" s="1" customFormat="1" ht="14.25" spans="1:15">
      <c r="A564" s="19">
        <v>562</v>
      </c>
      <c r="B564" s="20" t="s">
        <v>22</v>
      </c>
      <c r="C564" s="27" t="s">
        <v>1761</v>
      </c>
      <c r="D564" s="29" t="s">
        <v>1762</v>
      </c>
      <c r="E564" s="23">
        <v>40000</v>
      </c>
      <c r="F564" s="23">
        <v>40000</v>
      </c>
      <c r="G564" s="20" t="s">
        <v>1763</v>
      </c>
      <c r="H564" s="20" t="s">
        <v>529</v>
      </c>
      <c r="I564" s="30" t="s">
        <v>610</v>
      </c>
      <c r="J564" s="20" t="s">
        <v>1763</v>
      </c>
      <c r="K564" s="20" t="s">
        <v>305</v>
      </c>
      <c r="L564" s="34">
        <f t="shared" si="34"/>
        <v>91</v>
      </c>
      <c r="M564" s="39">
        <v>0.035</v>
      </c>
      <c r="N564" s="36">
        <f t="shared" si="32"/>
        <v>353.888888888889</v>
      </c>
      <c r="O564" s="36">
        <f t="shared" si="33"/>
        <v>353.89</v>
      </c>
    </row>
    <row r="565" s="1" customFormat="1" ht="14.25" spans="1:15">
      <c r="A565" s="19">
        <v>563</v>
      </c>
      <c r="B565" s="20" t="s">
        <v>22</v>
      </c>
      <c r="C565" s="27" t="s">
        <v>23</v>
      </c>
      <c r="D565" s="29" t="s">
        <v>24</v>
      </c>
      <c r="E565" s="23">
        <v>20000</v>
      </c>
      <c r="F565" s="23">
        <v>20000</v>
      </c>
      <c r="G565" s="20" t="s">
        <v>26</v>
      </c>
      <c r="H565" s="20" t="s">
        <v>395</v>
      </c>
      <c r="I565" s="30" t="s">
        <v>610</v>
      </c>
      <c r="J565" s="20" t="s">
        <v>26</v>
      </c>
      <c r="K565" s="20" t="s">
        <v>305</v>
      </c>
      <c r="L565" s="34">
        <f t="shared" si="34"/>
        <v>81</v>
      </c>
      <c r="M565" s="39">
        <v>0.035</v>
      </c>
      <c r="N565" s="36">
        <f t="shared" si="32"/>
        <v>157.5</v>
      </c>
      <c r="O565" s="36">
        <f t="shared" si="33"/>
        <v>157.5</v>
      </c>
    </row>
    <row r="566" s="1" customFormat="1" ht="14.25" spans="1:15">
      <c r="A566" s="19">
        <v>564</v>
      </c>
      <c r="B566" s="20" t="s">
        <v>22</v>
      </c>
      <c r="C566" s="27" t="s">
        <v>189</v>
      </c>
      <c r="D566" s="29" t="s">
        <v>1764</v>
      </c>
      <c r="E566" s="23">
        <v>50000</v>
      </c>
      <c r="F566" s="23">
        <v>50000</v>
      </c>
      <c r="G566" s="20" t="s">
        <v>140</v>
      </c>
      <c r="H566" s="20" t="s">
        <v>710</v>
      </c>
      <c r="I566" s="30" t="s">
        <v>75</v>
      </c>
      <c r="J566" s="20" t="s">
        <v>140</v>
      </c>
      <c r="K566" s="20" t="s">
        <v>305</v>
      </c>
      <c r="L566" s="34">
        <f t="shared" si="34"/>
        <v>82</v>
      </c>
      <c r="M566" s="39">
        <v>0.035</v>
      </c>
      <c r="N566" s="36">
        <f t="shared" si="32"/>
        <v>398.611111111111</v>
      </c>
      <c r="O566" s="36">
        <f t="shared" si="33"/>
        <v>398.61</v>
      </c>
    </row>
    <row r="567" s="1" customFormat="1" ht="14.25" spans="1:15">
      <c r="A567" s="19">
        <v>565</v>
      </c>
      <c r="B567" s="20" t="s">
        <v>22</v>
      </c>
      <c r="C567" s="27" t="s">
        <v>124</v>
      </c>
      <c r="D567" s="29" t="s">
        <v>1765</v>
      </c>
      <c r="E567" s="23">
        <v>40000</v>
      </c>
      <c r="F567" s="23">
        <v>40000</v>
      </c>
      <c r="G567" s="20" t="s">
        <v>140</v>
      </c>
      <c r="H567" s="20" t="s">
        <v>710</v>
      </c>
      <c r="I567" s="30" t="s">
        <v>610</v>
      </c>
      <c r="J567" s="20" t="s">
        <v>140</v>
      </c>
      <c r="K567" s="20" t="s">
        <v>305</v>
      </c>
      <c r="L567" s="34">
        <f t="shared" si="34"/>
        <v>82</v>
      </c>
      <c r="M567" s="39">
        <v>0.035</v>
      </c>
      <c r="N567" s="36">
        <f t="shared" si="32"/>
        <v>318.888888888889</v>
      </c>
      <c r="O567" s="36">
        <f t="shared" si="33"/>
        <v>318.89</v>
      </c>
    </row>
    <row r="568" s="1" customFormat="1" ht="14.25" spans="1:15">
      <c r="A568" s="19">
        <v>566</v>
      </c>
      <c r="B568" s="20" t="s">
        <v>22</v>
      </c>
      <c r="C568" s="27" t="s">
        <v>118</v>
      </c>
      <c r="D568" s="29" t="s">
        <v>119</v>
      </c>
      <c r="E568" s="23">
        <v>23900</v>
      </c>
      <c r="F568" s="23">
        <v>23900</v>
      </c>
      <c r="G568" s="20" t="s">
        <v>140</v>
      </c>
      <c r="H568" s="20" t="s">
        <v>837</v>
      </c>
      <c r="I568" s="30" t="s">
        <v>610</v>
      </c>
      <c r="J568" s="20" t="s">
        <v>140</v>
      </c>
      <c r="K568" s="20" t="s">
        <v>305</v>
      </c>
      <c r="L568" s="34">
        <f t="shared" si="34"/>
        <v>82</v>
      </c>
      <c r="M568" s="39">
        <v>0.035</v>
      </c>
      <c r="N568" s="36">
        <f t="shared" si="32"/>
        <v>190.536111111111</v>
      </c>
      <c r="O568" s="36">
        <f t="shared" si="33"/>
        <v>190.54</v>
      </c>
    </row>
    <row r="569" s="1" customFormat="1" ht="14.25" spans="1:15">
      <c r="A569" s="19">
        <v>567</v>
      </c>
      <c r="B569" s="20" t="s">
        <v>22</v>
      </c>
      <c r="C569" s="27" t="s">
        <v>128</v>
      </c>
      <c r="D569" s="29" t="s">
        <v>129</v>
      </c>
      <c r="E569" s="23">
        <v>40000</v>
      </c>
      <c r="F569" s="23">
        <v>40000</v>
      </c>
      <c r="G569" s="20" t="s">
        <v>94</v>
      </c>
      <c r="H569" s="20" t="s">
        <v>506</v>
      </c>
      <c r="I569" s="30" t="s">
        <v>610</v>
      </c>
      <c r="J569" s="20" t="s">
        <v>94</v>
      </c>
      <c r="K569" s="20" t="s">
        <v>305</v>
      </c>
      <c r="L569" s="34">
        <f t="shared" si="34"/>
        <v>84</v>
      </c>
      <c r="M569" s="39">
        <v>0.035</v>
      </c>
      <c r="N569" s="36">
        <f t="shared" si="32"/>
        <v>326.666666666667</v>
      </c>
      <c r="O569" s="36">
        <f t="shared" si="33"/>
        <v>326.67</v>
      </c>
    </row>
    <row r="570" s="1" customFormat="1" ht="14.25" spans="1:15">
      <c r="A570" s="19">
        <v>568</v>
      </c>
      <c r="B570" s="20" t="s">
        <v>22</v>
      </c>
      <c r="C570" s="27" t="s">
        <v>288</v>
      </c>
      <c r="D570" s="29" t="s">
        <v>1766</v>
      </c>
      <c r="E570" s="23">
        <v>50000</v>
      </c>
      <c r="F570" s="23">
        <v>50000</v>
      </c>
      <c r="G570" s="20" t="s">
        <v>99</v>
      </c>
      <c r="H570" s="20" t="s">
        <v>506</v>
      </c>
      <c r="I570" s="30" t="s">
        <v>610</v>
      </c>
      <c r="J570" s="20" t="s">
        <v>99</v>
      </c>
      <c r="K570" s="20" t="s">
        <v>305</v>
      </c>
      <c r="L570" s="34">
        <f t="shared" si="34"/>
        <v>85</v>
      </c>
      <c r="M570" s="39">
        <v>0.035</v>
      </c>
      <c r="N570" s="36">
        <f t="shared" si="32"/>
        <v>413.194444444445</v>
      </c>
      <c r="O570" s="36">
        <f t="shared" si="33"/>
        <v>413.19</v>
      </c>
    </row>
    <row r="571" s="1" customFormat="1" ht="14.25" spans="1:15">
      <c r="A571" s="19">
        <v>569</v>
      </c>
      <c r="B571" s="20" t="s">
        <v>22</v>
      </c>
      <c r="C571" s="27" t="s">
        <v>1767</v>
      </c>
      <c r="D571" s="29" t="s">
        <v>1768</v>
      </c>
      <c r="E571" s="23">
        <v>40000</v>
      </c>
      <c r="F571" s="23">
        <v>40000</v>
      </c>
      <c r="G571" s="20" t="s">
        <v>36</v>
      </c>
      <c r="H571" s="20" t="s">
        <v>525</v>
      </c>
      <c r="I571" s="30" t="s">
        <v>54</v>
      </c>
      <c r="J571" s="20" t="s">
        <v>36</v>
      </c>
      <c r="K571" s="20" t="s">
        <v>305</v>
      </c>
      <c r="L571" s="34">
        <f t="shared" si="34"/>
        <v>89</v>
      </c>
      <c r="M571" s="39">
        <v>0.035</v>
      </c>
      <c r="N571" s="36">
        <f t="shared" si="32"/>
        <v>346.111111111111</v>
      </c>
      <c r="O571" s="36">
        <f t="shared" si="33"/>
        <v>346.11</v>
      </c>
    </row>
    <row r="572" s="1" customFormat="1" ht="14.25" spans="1:15">
      <c r="A572" s="19">
        <v>570</v>
      </c>
      <c r="B572" s="20" t="s">
        <v>22</v>
      </c>
      <c r="C572" s="27" t="s">
        <v>1769</v>
      </c>
      <c r="D572" s="29" t="s">
        <v>1770</v>
      </c>
      <c r="E572" s="23">
        <v>50000</v>
      </c>
      <c r="F572" s="23">
        <v>50000</v>
      </c>
      <c r="G572" s="20" t="s">
        <v>36</v>
      </c>
      <c r="H572" s="20" t="s">
        <v>1378</v>
      </c>
      <c r="I572" s="30" t="s">
        <v>610</v>
      </c>
      <c r="J572" s="20" t="s">
        <v>36</v>
      </c>
      <c r="K572" s="20" t="s">
        <v>305</v>
      </c>
      <c r="L572" s="34">
        <f t="shared" si="34"/>
        <v>89</v>
      </c>
      <c r="M572" s="39">
        <v>0.035</v>
      </c>
      <c r="N572" s="36">
        <f t="shared" si="32"/>
        <v>432.638888888889</v>
      </c>
      <c r="O572" s="36">
        <f t="shared" si="33"/>
        <v>432.64</v>
      </c>
    </row>
    <row r="573" s="1" customFormat="1" ht="14.25" spans="1:15">
      <c r="A573" s="19">
        <v>571</v>
      </c>
      <c r="B573" s="20" t="s">
        <v>22</v>
      </c>
      <c r="C573" s="27" t="s">
        <v>1771</v>
      </c>
      <c r="D573" s="29" t="s">
        <v>1772</v>
      </c>
      <c r="E573" s="23">
        <v>16000</v>
      </c>
      <c r="F573" s="23">
        <v>16000</v>
      </c>
      <c r="G573" s="20" t="s">
        <v>1773</v>
      </c>
      <c r="H573" s="20" t="s">
        <v>514</v>
      </c>
      <c r="I573" s="30" t="s">
        <v>610</v>
      </c>
      <c r="J573" s="20" t="s">
        <v>1773</v>
      </c>
      <c r="K573" s="20" t="s">
        <v>305</v>
      </c>
      <c r="L573" s="34">
        <f t="shared" si="34"/>
        <v>107</v>
      </c>
      <c r="M573" s="39">
        <v>0.035</v>
      </c>
      <c r="N573" s="36">
        <f t="shared" si="32"/>
        <v>166.444444444444</v>
      </c>
      <c r="O573" s="36">
        <f t="shared" si="33"/>
        <v>166.44</v>
      </c>
    </row>
    <row r="574" s="1" customFormat="1" ht="14.25" spans="1:15">
      <c r="A574" s="19">
        <v>572</v>
      </c>
      <c r="B574" s="20" t="s">
        <v>22</v>
      </c>
      <c r="C574" s="27" t="s">
        <v>1774</v>
      </c>
      <c r="D574" s="29" t="s">
        <v>1775</v>
      </c>
      <c r="E574" s="23">
        <v>40000</v>
      </c>
      <c r="F574" s="23">
        <v>40000</v>
      </c>
      <c r="G574" s="20" t="s">
        <v>1731</v>
      </c>
      <c r="H574" s="20" t="s">
        <v>521</v>
      </c>
      <c r="I574" s="30" t="s">
        <v>610</v>
      </c>
      <c r="J574" s="20" t="s">
        <v>1731</v>
      </c>
      <c r="K574" s="20" t="s">
        <v>305</v>
      </c>
      <c r="L574" s="34">
        <f t="shared" si="34"/>
        <v>106</v>
      </c>
      <c r="M574" s="39">
        <v>0.035</v>
      </c>
      <c r="N574" s="36">
        <f t="shared" si="32"/>
        <v>412.222222222222</v>
      </c>
      <c r="O574" s="36">
        <f t="shared" si="33"/>
        <v>412.22</v>
      </c>
    </row>
    <row r="575" s="1" customFormat="1" ht="14.25" spans="1:15">
      <c r="A575" s="19">
        <v>573</v>
      </c>
      <c r="B575" s="20" t="s">
        <v>22</v>
      </c>
      <c r="C575" s="27" t="s">
        <v>1776</v>
      </c>
      <c r="D575" s="29" t="s">
        <v>1777</v>
      </c>
      <c r="E575" s="23">
        <v>32000</v>
      </c>
      <c r="F575" s="23">
        <v>32000</v>
      </c>
      <c r="G575" s="20" t="s">
        <v>1703</v>
      </c>
      <c r="H575" s="20" t="s">
        <v>1508</v>
      </c>
      <c r="I575" s="30" t="s">
        <v>610</v>
      </c>
      <c r="J575" s="20" t="s">
        <v>1703</v>
      </c>
      <c r="K575" s="20" t="s">
        <v>305</v>
      </c>
      <c r="L575" s="34">
        <f t="shared" si="34"/>
        <v>103</v>
      </c>
      <c r="M575" s="39">
        <v>0.035</v>
      </c>
      <c r="N575" s="36">
        <f t="shared" si="32"/>
        <v>320.444444444444</v>
      </c>
      <c r="O575" s="36">
        <f t="shared" si="33"/>
        <v>320.44</v>
      </c>
    </row>
    <row r="576" s="1" customFormat="1" ht="14.25" spans="1:15">
      <c r="A576" s="19">
        <v>574</v>
      </c>
      <c r="B576" s="20" t="s">
        <v>22</v>
      </c>
      <c r="C576" s="27" t="s">
        <v>1778</v>
      </c>
      <c r="D576" s="29" t="s">
        <v>1779</v>
      </c>
      <c r="E576" s="23">
        <v>39500</v>
      </c>
      <c r="F576" s="23">
        <v>39500</v>
      </c>
      <c r="G576" s="20" t="s">
        <v>1718</v>
      </c>
      <c r="H576" s="20" t="s">
        <v>529</v>
      </c>
      <c r="I576" s="30" t="s">
        <v>610</v>
      </c>
      <c r="J576" s="20" t="s">
        <v>1718</v>
      </c>
      <c r="K576" s="20" t="s">
        <v>305</v>
      </c>
      <c r="L576" s="34">
        <f t="shared" si="34"/>
        <v>94</v>
      </c>
      <c r="M576" s="39">
        <v>0.035</v>
      </c>
      <c r="N576" s="36">
        <f t="shared" ref="N576:N639" si="35">E576*M576*L576/360</f>
        <v>360.986111111111</v>
      </c>
      <c r="O576" s="36">
        <f t="shared" ref="O576:O639" si="36">ROUND(N576,2)</f>
        <v>360.99</v>
      </c>
    </row>
    <row r="577" s="1" customFormat="1" ht="14.25" spans="1:15">
      <c r="A577" s="19">
        <v>575</v>
      </c>
      <c r="B577" s="20" t="s">
        <v>22</v>
      </c>
      <c r="C577" s="27" t="s">
        <v>1780</v>
      </c>
      <c r="D577" s="29" t="s">
        <v>1781</v>
      </c>
      <c r="E577" s="23">
        <v>50000</v>
      </c>
      <c r="F577" s="23">
        <v>50000</v>
      </c>
      <c r="G577" s="20" t="s">
        <v>1697</v>
      </c>
      <c r="H577" s="20" t="s">
        <v>1508</v>
      </c>
      <c r="I577" s="30" t="s">
        <v>610</v>
      </c>
      <c r="J577" s="20" t="s">
        <v>1697</v>
      </c>
      <c r="K577" s="20" t="s">
        <v>305</v>
      </c>
      <c r="L577" s="34">
        <f t="shared" si="34"/>
        <v>102</v>
      </c>
      <c r="M577" s="39">
        <v>0.035</v>
      </c>
      <c r="N577" s="36">
        <f t="shared" si="35"/>
        <v>495.833333333333</v>
      </c>
      <c r="O577" s="36">
        <f t="shared" si="36"/>
        <v>495.83</v>
      </c>
    </row>
    <row r="578" s="1" customFormat="1" ht="14.25" spans="1:15">
      <c r="A578" s="19">
        <v>576</v>
      </c>
      <c r="B578" s="20" t="s">
        <v>22</v>
      </c>
      <c r="C578" s="27" t="s">
        <v>1782</v>
      </c>
      <c r="D578" s="29" t="s">
        <v>1783</v>
      </c>
      <c r="E578" s="23">
        <v>30000</v>
      </c>
      <c r="F578" s="23">
        <v>30000</v>
      </c>
      <c r="G578" s="20" t="s">
        <v>1763</v>
      </c>
      <c r="H578" s="20" t="s">
        <v>862</v>
      </c>
      <c r="I578" s="30" t="s">
        <v>610</v>
      </c>
      <c r="J578" s="20" t="s">
        <v>1763</v>
      </c>
      <c r="K578" s="20" t="s">
        <v>305</v>
      </c>
      <c r="L578" s="34">
        <f t="shared" si="34"/>
        <v>91</v>
      </c>
      <c r="M578" s="39">
        <v>0.035</v>
      </c>
      <c r="N578" s="36">
        <f>E578*M578*L578/360-3.5</f>
        <v>261.916666666667</v>
      </c>
      <c r="O578" s="36">
        <f t="shared" si="36"/>
        <v>261.92</v>
      </c>
    </row>
    <row r="579" s="1" customFormat="1" ht="14.25" spans="1:15">
      <c r="A579" s="19">
        <v>577</v>
      </c>
      <c r="B579" s="20" t="s">
        <v>22</v>
      </c>
      <c r="C579" s="27" t="s">
        <v>1784</v>
      </c>
      <c r="D579" s="29" t="s">
        <v>1785</v>
      </c>
      <c r="E579" s="23">
        <v>30000</v>
      </c>
      <c r="F579" s="23">
        <v>30000</v>
      </c>
      <c r="G579" s="20" t="s">
        <v>1697</v>
      </c>
      <c r="H579" s="20" t="s">
        <v>366</v>
      </c>
      <c r="I579" s="30" t="s">
        <v>610</v>
      </c>
      <c r="J579" s="20" t="s">
        <v>1697</v>
      </c>
      <c r="K579" s="20" t="s">
        <v>305</v>
      </c>
      <c r="L579" s="34">
        <f t="shared" si="34"/>
        <v>102</v>
      </c>
      <c r="M579" s="39">
        <v>0.035</v>
      </c>
      <c r="N579" s="36">
        <f t="shared" si="35"/>
        <v>297.5</v>
      </c>
      <c r="O579" s="36">
        <f t="shared" si="36"/>
        <v>297.5</v>
      </c>
    </row>
    <row r="580" s="1" customFormat="1" ht="14.25" spans="1:15">
      <c r="A580" s="19">
        <v>578</v>
      </c>
      <c r="B580" s="20" t="s">
        <v>22</v>
      </c>
      <c r="C580" s="27" t="s">
        <v>1786</v>
      </c>
      <c r="D580" s="29" t="s">
        <v>1787</v>
      </c>
      <c r="E580" s="23">
        <v>40000</v>
      </c>
      <c r="F580" s="23">
        <v>40000</v>
      </c>
      <c r="G580" s="20" t="s">
        <v>1714</v>
      </c>
      <c r="H580" s="20" t="s">
        <v>533</v>
      </c>
      <c r="I580" s="30" t="s">
        <v>610</v>
      </c>
      <c r="J580" s="20" t="s">
        <v>1714</v>
      </c>
      <c r="K580" s="20" t="s">
        <v>305</v>
      </c>
      <c r="L580" s="34">
        <f t="shared" si="34"/>
        <v>101</v>
      </c>
      <c r="M580" s="39">
        <v>0.035</v>
      </c>
      <c r="N580" s="36">
        <f t="shared" si="35"/>
        <v>392.777777777778</v>
      </c>
      <c r="O580" s="36">
        <f t="shared" si="36"/>
        <v>392.78</v>
      </c>
    </row>
    <row r="581" s="1" customFormat="1" ht="14.25" spans="1:15">
      <c r="A581" s="19">
        <v>579</v>
      </c>
      <c r="B581" s="20" t="s">
        <v>22</v>
      </c>
      <c r="C581" s="27" t="s">
        <v>1788</v>
      </c>
      <c r="D581" s="29" t="s">
        <v>1789</v>
      </c>
      <c r="E581" s="23">
        <v>30000</v>
      </c>
      <c r="F581" s="23">
        <v>30000</v>
      </c>
      <c r="G581" s="20" t="s">
        <v>1760</v>
      </c>
      <c r="H581" s="20" t="s">
        <v>937</v>
      </c>
      <c r="I581" s="30" t="s">
        <v>610</v>
      </c>
      <c r="J581" s="20" t="s">
        <v>1760</v>
      </c>
      <c r="K581" s="20" t="s">
        <v>305</v>
      </c>
      <c r="L581" s="34">
        <f t="shared" si="34"/>
        <v>93</v>
      </c>
      <c r="M581" s="39">
        <v>0.035</v>
      </c>
      <c r="N581" s="36">
        <f t="shared" si="35"/>
        <v>271.25</v>
      </c>
      <c r="O581" s="36">
        <f t="shared" si="36"/>
        <v>271.25</v>
      </c>
    </row>
    <row r="582" s="1" customFormat="1" ht="14.25" spans="1:15">
      <c r="A582" s="19">
        <v>580</v>
      </c>
      <c r="B582" s="20" t="s">
        <v>22</v>
      </c>
      <c r="C582" s="27" t="s">
        <v>1790</v>
      </c>
      <c r="D582" s="29" t="s">
        <v>1791</v>
      </c>
      <c r="E582" s="23">
        <v>50000</v>
      </c>
      <c r="F582" s="23">
        <v>50000</v>
      </c>
      <c r="G582" s="20" t="s">
        <v>1792</v>
      </c>
      <c r="H582" s="20" t="s">
        <v>757</v>
      </c>
      <c r="I582" s="30" t="s">
        <v>610</v>
      </c>
      <c r="J582" s="20" t="s">
        <v>1792</v>
      </c>
      <c r="K582" s="20" t="s">
        <v>305</v>
      </c>
      <c r="L582" s="34">
        <f t="shared" si="34"/>
        <v>110</v>
      </c>
      <c r="M582" s="39">
        <v>0.035</v>
      </c>
      <c r="N582" s="36">
        <f t="shared" si="35"/>
        <v>534.722222222222</v>
      </c>
      <c r="O582" s="36">
        <f t="shared" si="36"/>
        <v>534.72</v>
      </c>
    </row>
    <row r="583" s="1" customFormat="1" ht="14.25" spans="1:15">
      <c r="A583" s="19">
        <v>581</v>
      </c>
      <c r="B583" s="20" t="s">
        <v>22</v>
      </c>
      <c r="C583" s="27" t="s">
        <v>1793</v>
      </c>
      <c r="D583" s="29" t="s">
        <v>1794</v>
      </c>
      <c r="E583" s="23">
        <v>24000</v>
      </c>
      <c r="F583" s="23">
        <v>24000</v>
      </c>
      <c r="G583" s="20" t="s">
        <v>1727</v>
      </c>
      <c r="H583" s="20" t="s">
        <v>514</v>
      </c>
      <c r="I583" s="30" t="s">
        <v>610</v>
      </c>
      <c r="J583" s="20" t="s">
        <v>1727</v>
      </c>
      <c r="K583" s="20" t="s">
        <v>305</v>
      </c>
      <c r="L583" s="34">
        <f t="shared" si="34"/>
        <v>108</v>
      </c>
      <c r="M583" s="39">
        <v>0.035</v>
      </c>
      <c r="N583" s="36">
        <f t="shared" si="35"/>
        <v>252</v>
      </c>
      <c r="O583" s="36">
        <f t="shared" si="36"/>
        <v>252</v>
      </c>
    </row>
    <row r="584" s="1" customFormat="1" ht="14.25" spans="1:15">
      <c r="A584" s="19">
        <v>582</v>
      </c>
      <c r="B584" s="20" t="s">
        <v>22</v>
      </c>
      <c r="C584" s="27" t="s">
        <v>1795</v>
      </c>
      <c r="D584" s="29" t="s">
        <v>1796</v>
      </c>
      <c r="E584" s="23">
        <v>50000</v>
      </c>
      <c r="F584" s="23">
        <v>50000</v>
      </c>
      <c r="G584" s="20" t="s">
        <v>1773</v>
      </c>
      <c r="H584" s="20" t="s">
        <v>1508</v>
      </c>
      <c r="I584" s="30" t="s">
        <v>610</v>
      </c>
      <c r="J584" s="20" t="s">
        <v>1773</v>
      </c>
      <c r="K584" s="20" t="s">
        <v>305</v>
      </c>
      <c r="L584" s="34">
        <f t="shared" si="34"/>
        <v>107</v>
      </c>
      <c r="M584" s="39">
        <v>0.035</v>
      </c>
      <c r="N584" s="36">
        <f t="shared" si="35"/>
        <v>520.138888888889</v>
      </c>
      <c r="O584" s="36">
        <f t="shared" si="36"/>
        <v>520.14</v>
      </c>
    </row>
    <row r="585" s="1" customFormat="1" ht="14.25" spans="1:15">
      <c r="A585" s="19">
        <v>583</v>
      </c>
      <c r="B585" s="20" t="s">
        <v>22</v>
      </c>
      <c r="C585" s="27" t="s">
        <v>1797</v>
      </c>
      <c r="D585" s="29" t="s">
        <v>1798</v>
      </c>
      <c r="E585" s="23">
        <v>47500</v>
      </c>
      <c r="F585" s="23">
        <v>47500</v>
      </c>
      <c r="G585" s="20" t="s">
        <v>1746</v>
      </c>
      <c r="H585" s="20" t="s">
        <v>493</v>
      </c>
      <c r="I585" s="30" t="s">
        <v>90</v>
      </c>
      <c r="J585" s="20" t="s">
        <v>1746</v>
      </c>
      <c r="K585" s="20" t="s">
        <v>305</v>
      </c>
      <c r="L585" s="34">
        <f t="shared" si="34"/>
        <v>95</v>
      </c>
      <c r="M585" s="39">
        <v>0.035</v>
      </c>
      <c r="N585" s="36">
        <f t="shared" si="35"/>
        <v>438.715277777778</v>
      </c>
      <c r="O585" s="36">
        <f t="shared" si="36"/>
        <v>438.72</v>
      </c>
    </row>
    <row r="586" s="1" customFormat="1" ht="14.25" spans="1:15">
      <c r="A586" s="19">
        <v>584</v>
      </c>
      <c r="B586" s="20" t="s">
        <v>32</v>
      </c>
      <c r="C586" s="27" t="s">
        <v>1799</v>
      </c>
      <c r="D586" s="29" t="s">
        <v>1800</v>
      </c>
      <c r="E586" s="23">
        <v>30000</v>
      </c>
      <c r="F586" s="23">
        <v>30000</v>
      </c>
      <c r="G586" s="20" t="s">
        <v>140</v>
      </c>
      <c r="H586" s="20" t="s">
        <v>710</v>
      </c>
      <c r="I586" s="30" t="s">
        <v>610</v>
      </c>
      <c r="J586" s="20" t="s">
        <v>140</v>
      </c>
      <c r="K586" s="20" t="s">
        <v>305</v>
      </c>
      <c r="L586" s="34">
        <f t="shared" si="34"/>
        <v>82</v>
      </c>
      <c r="M586" s="39">
        <v>0.035</v>
      </c>
      <c r="N586" s="36">
        <f t="shared" si="35"/>
        <v>239.166666666667</v>
      </c>
      <c r="O586" s="36">
        <f t="shared" si="36"/>
        <v>239.17</v>
      </c>
    </row>
    <row r="587" s="1" customFormat="1" ht="14.25" spans="1:15">
      <c r="A587" s="19">
        <v>585</v>
      </c>
      <c r="B587" s="20" t="s">
        <v>32</v>
      </c>
      <c r="C587" s="27" t="s">
        <v>1801</v>
      </c>
      <c r="D587" s="29" t="s">
        <v>1802</v>
      </c>
      <c r="E587" s="23">
        <v>40000</v>
      </c>
      <c r="F587" s="23">
        <v>40000</v>
      </c>
      <c r="G587" s="20" t="s">
        <v>255</v>
      </c>
      <c r="H587" s="20" t="s">
        <v>1686</v>
      </c>
      <c r="I587" s="30" t="s">
        <v>610</v>
      </c>
      <c r="J587" s="20" t="s">
        <v>255</v>
      </c>
      <c r="K587" s="20" t="s">
        <v>305</v>
      </c>
      <c r="L587" s="34">
        <f t="shared" si="34"/>
        <v>88</v>
      </c>
      <c r="M587" s="39">
        <v>0.035</v>
      </c>
      <c r="N587" s="36">
        <f t="shared" si="35"/>
        <v>342.222222222222</v>
      </c>
      <c r="O587" s="36">
        <f t="shared" si="36"/>
        <v>342.22</v>
      </c>
    </row>
    <row r="588" s="1" customFormat="1" ht="14.25" spans="1:15">
      <c r="A588" s="19">
        <v>586</v>
      </c>
      <c r="B588" s="20" t="s">
        <v>32</v>
      </c>
      <c r="C588" s="27" t="s">
        <v>33</v>
      </c>
      <c r="D588" s="29" t="s">
        <v>34</v>
      </c>
      <c r="E588" s="23">
        <v>40000</v>
      </c>
      <c r="F588" s="23">
        <v>40000</v>
      </c>
      <c r="G588" s="20" t="s">
        <v>255</v>
      </c>
      <c r="H588" s="20" t="s">
        <v>1686</v>
      </c>
      <c r="I588" s="30" t="s">
        <v>1803</v>
      </c>
      <c r="J588" s="20" t="s">
        <v>255</v>
      </c>
      <c r="K588" s="20" t="s">
        <v>305</v>
      </c>
      <c r="L588" s="34">
        <f t="shared" si="34"/>
        <v>88</v>
      </c>
      <c r="M588" s="39">
        <v>0.035</v>
      </c>
      <c r="N588" s="36">
        <f t="shared" si="35"/>
        <v>342.222222222222</v>
      </c>
      <c r="O588" s="36">
        <f t="shared" si="36"/>
        <v>342.22</v>
      </c>
    </row>
    <row r="589" s="1" customFormat="1" ht="14.25" spans="1:15">
      <c r="A589" s="19">
        <v>587</v>
      </c>
      <c r="B589" s="20" t="s">
        <v>32</v>
      </c>
      <c r="C589" s="27" t="s">
        <v>1804</v>
      </c>
      <c r="D589" s="29" t="s">
        <v>1805</v>
      </c>
      <c r="E589" s="23">
        <v>50000</v>
      </c>
      <c r="F589" s="23">
        <v>50000</v>
      </c>
      <c r="G589" s="20" t="s">
        <v>1806</v>
      </c>
      <c r="H589" s="20" t="s">
        <v>1508</v>
      </c>
      <c r="I589" s="30" t="s">
        <v>610</v>
      </c>
      <c r="J589" s="20" t="s">
        <v>1806</v>
      </c>
      <c r="K589" s="20" t="s">
        <v>305</v>
      </c>
      <c r="L589" s="34">
        <f t="shared" si="34"/>
        <v>105</v>
      </c>
      <c r="M589" s="39">
        <v>0.035</v>
      </c>
      <c r="N589" s="36">
        <f t="shared" si="35"/>
        <v>510.416666666667</v>
      </c>
      <c r="O589" s="36">
        <f t="shared" si="36"/>
        <v>510.42</v>
      </c>
    </row>
    <row r="590" s="1" customFormat="1" ht="14.25" spans="1:15">
      <c r="A590" s="19">
        <v>588</v>
      </c>
      <c r="B590" s="20" t="s">
        <v>32</v>
      </c>
      <c r="C590" s="27" t="s">
        <v>1807</v>
      </c>
      <c r="D590" s="29" t="s">
        <v>1808</v>
      </c>
      <c r="E590" s="23">
        <v>15000</v>
      </c>
      <c r="F590" s="23">
        <v>15000</v>
      </c>
      <c r="G590" s="20" t="s">
        <v>1731</v>
      </c>
      <c r="H590" s="20" t="s">
        <v>1508</v>
      </c>
      <c r="I590" s="30" t="s">
        <v>610</v>
      </c>
      <c r="J590" s="20" t="s">
        <v>1731</v>
      </c>
      <c r="K590" s="20" t="s">
        <v>305</v>
      </c>
      <c r="L590" s="34">
        <f t="shared" si="34"/>
        <v>106</v>
      </c>
      <c r="M590" s="39">
        <v>0.035</v>
      </c>
      <c r="N590" s="36">
        <f t="shared" si="35"/>
        <v>154.583333333333</v>
      </c>
      <c r="O590" s="36">
        <f t="shared" si="36"/>
        <v>154.58</v>
      </c>
    </row>
    <row r="591" s="1" customFormat="1" ht="14.25" spans="1:15">
      <c r="A591" s="19">
        <v>589</v>
      </c>
      <c r="B591" s="20" t="s">
        <v>32</v>
      </c>
      <c r="C591" s="27" t="s">
        <v>1809</v>
      </c>
      <c r="D591" s="29" t="s">
        <v>1810</v>
      </c>
      <c r="E591" s="23">
        <v>40000</v>
      </c>
      <c r="F591" s="23">
        <v>40000</v>
      </c>
      <c r="G591" s="20" t="s">
        <v>1755</v>
      </c>
      <c r="H591" s="20" t="s">
        <v>1167</v>
      </c>
      <c r="I591" s="30" t="s">
        <v>610</v>
      </c>
      <c r="J591" s="20" t="s">
        <v>1755</v>
      </c>
      <c r="K591" s="20" t="s">
        <v>305</v>
      </c>
      <c r="L591" s="34">
        <f t="shared" si="34"/>
        <v>98</v>
      </c>
      <c r="M591" s="39">
        <v>0.035</v>
      </c>
      <c r="N591" s="36">
        <f t="shared" si="35"/>
        <v>381.111111111111</v>
      </c>
      <c r="O591" s="36">
        <f t="shared" si="36"/>
        <v>381.11</v>
      </c>
    </row>
    <row r="592" s="1" customFormat="1" ht="14.25" spans="1:15">
      <c r="A592" s="19">
        <v>590</v>
      </c>
      <c r="B592" s="20" t="s">
        <v>38</v>
      </c>
      <c r="C592" s="27" t="s">
        <v>368</v>
      </c>
      <c r="D592" s="29" t="s">
        <v>369</v>
      </c>
      <c r="E592" s="23">
        <v>40000</v>
      </c>
      <c r="F592" s="23">
        <v>40000</v>
      </c>
      <c r="G592" s="20" t="s">
        <v>89</v>
      </c>
      <c r="H592" s="20" t="s">
        <v>558</v>
      </c>
      <c r="I592" s="30" t="s">
        <v>1811</v>
      </c>
      <c r="J592" s="20" t="s">
        <v>89</v>
      </c>
      <c r="K592" s="20" t="s">
        <v>305</v>
      </c>
      <c r="L592" s="34">
        <f t="shared" si="34"/>
        <v>87</v>
      </c>
      <c r="M592" s="39">
        <v>0.035</v>
      </c>
      <c r="N592" s="36">
        <f t="shared" si="35"/>
        <v>338.333333333333</v>
      </c>
      <c r="O592" s="36">
        <f t="shared" si="36"/>
        <v>338.33</v>
      </c>
    </row>
    <row r="593" s="1" customFormat="1" ht="14.25" spans="1:15">
      <c r="A593" s="19">
        <v>591</v>
      </c>
      <c r="B593" s="20" t="s">
        <v>38</v>
      </c>
      <c r="C593" s="27" t="s">
        <v>1812</v>
      </c>
      <c r="D593" s="29" t="s">
        <v>1813</v>
      </c>
      <c r="E593" s="23">
        <v>30000</v>
      </c>
      <c r="F593" s="23">
        <v>30000</v>
      </c>
      <c r="G593" s="20" t="s">
        <v>89</v>
      </c>
      <c r="H593" s="20" t="s">
        <v>525</v>
      </c>
      <c r="I593" s="30" t="s">
        <v>199</v>
      </c>
      <c r="J593" s="20" t="s">
        <v>89</v>
      </c>
      <c r="K593" s="20" t="s">
        <v>305</v>
      </c>
      <c r="L593" s="34">
        <f t="shared" si="34"/>
        <v>87</v>
      </c>
      <c r="M593" s="39">
        <v>0.035</v>
      </c>
      <c r="N593" s="36">
        <f t="shared" si="35"/>
        <v>253.75</v>
      </c>
      <c r="O593" s="36">
        <f t="shared" si="36"/>
        <v>253.75</v>
      </c>
    </row>
    <row r="594" s="1" customFormat="1" ht="14.25" spans="1:15">
      <c r="A594" s="19">
        <v>592</v>
      </c>
      <c r="B594" s="20" t="s">
        <v>38</v>
      </c>
      <c r="C594" s="27" t="s">
        <v>1814</v>
      </c>
      <c r="D594" s="29" t="s">
        <v>1815</v>
      </c>
      <c r="E594" s="23">
        <v>30000</v>
      </c>
      <c r="F594" s="23">
        <v>30000</v>
      </c>
      <c r="G594" s="20" t="s">
        <v>116</v>
      </c>
      <c r="H594" s="20" t="s">
        <v>1321</v>
      </c>
      <c r="I594" s="30" t="s">
        <v>1001</v>
      </c>
      <c r="J594" s="20" t="s">
        <v>116</v>
      </c>
      <c r="K594" s="20" t="s">
        <v>305</v>
      </c>
      <c r="L594" s="34">
        <f t="shared" si="34"/>
        <v>86</v>
      </c>
      <c r="M594" s="39">
        <v>0.035</v>
      </c>
      <c r="N594" s="36">
        <f t="shared" si="35"/>
        <v>250.833333333333</v>
      </c>
      <c r="O594" s="36">
        <f t="shared" si="36"/>
        <v>250.83</v>
      </c>
    </row>
    <row r="595" s="1" customFormat="1" ht="14.25" spans="1:15">
      <c r="A595" s="19">
        <v>593</v>
      </c>
      <c r="B595" s="20" t="s">
        <v>38</v>
      </c>
      <c r="C595" s="27" t="s">
        <v>1816</v>
      </c>
      <c r="D595" s="29" t="s">
        <v>1817</v>
      </c>
      <c r="E595" s="23">
        <v>50000</v>
      </c>
      <c r="F595" s="23">
        <v>50000</v>
      </c>
      <c r="G595" s="20" t="s">
        <v>99</v>
      </c>
      <c r="H595" s="20" t="s">
        <v>506</v>
      </c>
      <c r="I595" s="30" t="s">
        <v>711</v>
      </c>
      <c r="J595" s="20" t="s">
        <v>99</v>
      </c>
      <c r="K595" s="20" t="s">
        <v>305</v>
      </c>
      <c r="L595" s="34">
        <f t="shared" si="34"/>
        <v>85</v>
      </c>
      <c r="M595" s="39">
        <v>0.035</v>
      </c>
      <c r="N595" s="36">
        <f t="shared" si="35"/>
        <v>413.194444444445</v>
      </c>
      <c r="O595" s="36">
        <f t="shared" si="36"/>
        <v>413.19</v>
      </c>
    </row>
    <row r="596" s="1" customFormat="1" ht="14.25" spans="1:15">
      <c r="A596" s="19">
        <v>594</v>
      </c>
      <c r="B596" s="20" t="s">
        <v>38</v>
      </c>
      <c r="C596" s="27" t="s">
        <v>291</v>
      </c>
      <c r="D596" s="29" t="s">
        <v>292</v>
      </c>
      <c r="E596" s="23">
        <v>32000</v>
      </c>
      <c r="F596" s="23">
        <v>32000</v>
      </c>
      <c r="G596" s="20" t="s">
        <v>140</v>
      </c>
      <c r="H596" s="20" t="s">
        <v>395</v>
      </c>
      <c r="I596" s="30" t="s">
        <v>317</v>
      </c>
      <c r="J596" s="20" t="s">
        <v>140</v>
      </c>
      <c r="K596" s="20" t="s">
        <v>305</v>
      </c>
      <c r="L596" s="34">
        <f t="shared" si="34"/>
        <v>82</v>
      </c>
      <c r="M596" s="39">
        <v>0.035</v>
      </c>
      <c r="N596" s="36">
        <f t="shared" si="35"/>
        <v>255.111111111111</v>
      </c>
      <c r="O596" s="36">
        <f t="shared" si="36"/>
        <v>255.11</v>
      </c>
    </row>
    <row r="597" s="1" customFormat="1" ht="14.25" spans="1:15">
      <c r="A597" s="19">
        <v>595</v>
      </c>
      <c r="B597" s="20" t="s">
        <v>38</v>
      </c>
      <c r="C597" s="27" t="s">
        <v>1818</v>
      </c>
      <c r="D597" s="29" t="s">
        <v>1819</v>
      </c>
      <c r="E597" s="23">
        <v>38000</v>
      </c>
      <c r="F597" s="23">
        <v>38000</v>
      </c>
      <c r="G597" s="20" t="s">
        <v>26</v>
      </c>
      <c r="H597" s="20" t="s">
        <v>395</v>
      </c>
      <c r="I597" s="30" t="s">
        <v>610</v>
      </c>
      <c r="J597" s="20" t="s">
        <v>26</v>
      </c>
      <c r="K597" s="20" t="s">
        <v>305</v>
      </c>
      <c r="L597" s="34">
        <f t="shared" si="34"/>
        <v>81</v>
      </c>
      <c r="M597" s="39">
        <v>0.035</v>
      </c>
      <c r="N597" s="36">
        <f t="shared" si="35"/>
        <v>299.25</v>
      </c>
      <c r="O597" s="36">
        <f t="shared" si="36"/>
        <v>299.25</v>
      </c>
    </row>
    <row r="598" s="1" customFormat="1" ht="14.25" spans="1:15">
      <c r="A598" s="19">
        <v>596</v>
      </c>
      <c r="B598" s="20" t="s">
        <v>38</v>
      </c>
      <c r="C598" s="27" t="s">
        <v>142</v>
      </c>
      <c r="D598" s="29" t="s">
        <v>143</v>
      </c>
      <c r="E598" s="23">
        <v>25600</v>
      </c>
      <c r="F598" s="23">
        <v>25600</v>
      </c>
      <c r="G598" s="20" t="s">
        <v>26</v>
      </c>
      <c r="H598" s="20" t="s">
        <v>395</v>
      </c>
      <c r="I598" s="30" t="s">
        <v>610</v>
      </c>
      <c r="J598" s="20" t="s">
        <v>26</v>
      </c>
      <c r="K598" s="20" t="s">
        <v>305</v>
      </c>
      <c r="L598" s="34">
        <f t="shared" si="34"/>
        <v>81</v>
      </c>
      <c r="M598" s="39">
        <v>0.035</v>
      </c>
      <c r="N598" s="36">
        <f t="shared" si="35"/>
        <v>201.6</v>
      </c>
      <c r="O598" s="36">
        <f t="shared" si="36"/>
        <v>201.6</v>
      </c>
    </row>
    <row r="599" s="1" customFormat="1" ht="14.25" spans="1:15">
      <c r="A599" s="19">
        <v>597</v>
      </c>
      <c r="B599" s="20" t="s">
        <v>38</v>
      </c>
      <c r="C599" s="27" t="s">
        <v>39</v>
      </c>
      <c r="D599" s="29" t="s">
        <v>40</v>
      </c>
      <c r="E599" s="23">
        <v>40000</v>
      </c>
      <c r="F599" s="23">
        <v>40000</v>
      </c>
      <c r="G599" s="20" t="s">
        <v>42</v>
      </c>
      <c r="H599" s="20" t="s">
        <v>363</v>
      </c>
      <c r="I599" s="30" t="s">
        <v>1820</v>
      </c>
      <c r="J599" s="20" t="s">
        <v>42</v>
      </c>
      <c r="K599" s="20" t="s">
        <v>305</v>
      </c>
      <c r="L599" s="34">
        <f t="shared" si="34"/>
        <v>80</v>
      </c>
      <c r="M599" s="39">
        <v>0.035</v>
      </c>
      <c r="N599" s="36">
        <f t="shared" si="35"/>
        <v>311.111111111111</v>
      </c>
      <c r="O599" s="36">
        <f t="shared" si="36"/>
        <v>311.11</v>
      </c>
    </row>
    <row r="600" s="1" customFormat="1" ht="14.25" spans="1:15">
      <c r="A600" s="19">
        <v>598</v>
      </c>
      <c r="B600" s="20" t="s">
        <v>38</v>
      </c>
      <c r="C600" s="27" t="s">
        <v>1821</v>
      </c>
      <c r="D600" s="29" t="s">
        <v>1822</v>
      </c>
      <c r="E600" s="23">
        <v>32000</v>
      </c>
      <c r="F600" s="23">
        <v>32000</v>
      </c>
      <c r="G600" s="20" t="s">
        <v>1773</v>
      </c>
      <c r="H600" s="20" t="s">
        <v>1508</v>
      </c>
      <c r="I600" s="30" t="s">
        <v>573</v>
      </c>
      <c r="J600" s="20" t="s">
        <v>1773</v>
      </c>
      <c r="K600" s="20" t="s">
        <v>305</v>
      </c>
      <c r="L600" s="34">
        <f t="shared" ref="L600:L663" si="37">K600-J600</f>
        <v>107</v>
      </c>
      <c r="M600" s="39">
        <v>0.035</v>
      </c>
      <c r="N600" s="36">
        <f t="shared" si="35"/>
        <v>332.888888888889</v>
      </c>
      <c r="O600" s="36">
        <f t="shared" si="36"/>
        <v>332.89</v>
      </c>
    </row>
    <row r="601" s="1" customFormat="1" ht="14.25" spans="1:15">
      <c r="A601" s="19">
        <v>599</v>
      </c>
      <c r="B601" s="20" t="s">
        <v>38</v>
      </c>
      <c r="C601" s="27" t="s">
        <v>1823</v>
      </c>
      <c r="D601" s="29" t="s">
        <v>1824</v>
      </c>
      <c r="E601" s="23">
        <v>24000</v>
      </c>
      <c r="F601" s="23">
        <v>24000</v>
      </c>
      <c r="G601" s="20" t="s">
        <v>1743</v>
      </c>
      <c r="H601" s="20" t="s">
        <v>1378</v>
      </c>
      <c r="I601" s="30" t="s">
        <v>317</v>
      </c>
      <c r="J601" s="20" t="s">
        <v>1743</v>
      </c>
      <c r="K601" s="20" t="s">
        <v>305</v>
      </c>
      <c r="L601" s="34">
        <f t="shared" si="37"/>
        <v>99</v>
      </c>
      <c r="M601" s="39">
        <v>0.035</v>
      </c>
      <c r="N601" s="36">
        <f t="shared" si="35"/>
        <v>231</v>
      </c>
      <c r="O601" s="36">
        <f t="shared" si="36"/>
        <v>231</v>
      </c>
    </row>
    <row r="602" s="1" customFormat="1" ht="14.25" spans="1:15">
      <c r="A602" s="19">
        <v>600</v>
      </c>
      <c r="B602" s="20" t="s">
        <v>38</v>
      </c>
      <c r="C602" s="27" t="s">
        <v>1825</v>
      </c>
      <c r="D602" s="29" t="s">
        <v>1826</v>
      </c>
      <c r="E602" s="23">
        <v>32000</v>
      </c>
      <c r="F602" s="23">
        <v>32000</v>
      </c>
      <c r="G602" s="20" t="s">
        <v>1722</v>
      </c>
      <c r="H602" s="20" t="s">
        <v>937</v>
      </c>
      <c r="I602" s="30" t="s">
        <v>317</v>
      </c>
      <c r="J602" s="20" t="s">
        <v>1722</v>
      </c>
      <c r="K602" s="20" t="s">
        <v>305</v>
      </c>
      <c r="L602" s="34">
        <f t="shared" si="37"/>
        <v>92</v>
      </c>
      <c r="M602" s="39">
        <v>0.035</v>
      </c>
      <c r="N602" s="36">
        <f t="shared" si="35"/>
        <v>286.222222222222</v>
      </c>
      <c r="O602" s="36">
        <f t="shared" si="36"/>
        <v>286.22</v>
      </c>
    </row>
    <row r="603" s="1" customFormat="1" ht="14.25" spans="1:15">
      <c r="A603" s="19">
        <v>601</v>
      </c>
      <c r="B603" s="20" t="s">
        <v>38</v>
      </c>
      <c r="C603" s="27" t="s">
        <v>1827</v>
      </c>
      <c r="D603" s="29" t="s">
        <v>1828</v>
      </c>
      <c r="E603" s="23">
        <v>32000</v>
      </c>
      <c r="F603" s="23">
        <v>32000</v>
      </c>
      <c r="G603" s="20" t="s">
        <v>1722</v>
      </c>
      <c r="H603" s="20" t="s">
        <v>862</v>
      </c>
      <c r="I603" s="30" t="s">
        <v>317</v>
      </c>
      <c r="J603" s="20" t="s">
        <v>1722</v>
      </c>
      <c r="K603" s="20" t="s">
        <v>305</v>
      </c>
      <c r="L603" s="34">
        <f t="shared" si="37"/>
        <v>92</v>
      </c>
      <c r="M603" s="39">
        <v>0.035</v>
      </c>
      <c r="N603" s="36">
        <f t="shared" si="35"/>
        <v>286.222222222222</v>
      </c>
      <c r="O603" s="36">
        <f t="shared" si="36"/>
        <v>286.22</v>
      </c>
    </row>
    <row r="604" s="1" customFormat="1" ht="14.25" spans="1:15">
      <c r="A604" s="19">
        <v>602</v>
      </c>
      <c r="B604" s="20" t="s">
        <v>38</v>
      </c>
      <c r="C604" s="27" t="s">
        <v>1829</v>
      </c>
      <c r="D604" s="29" t="s">
        <v>1830</v>
      </c>
      <c r="E604" s="23">
        <v>30000</v>
      </c>
      <c r="F604" s="23">
        <v>30000</v>
      </c>
      <c r="G604" s="20" t="s">
        <v>1773</v>
      </c>
      <c r="H604" s="20" t="s">
        <v>1508</v>
      </c>
      <c r="I604" s="30" t="s">
        <v>331</v>
      </c>
      <c r="J604" s="20" t="s">
        <v>1773</v>
      </c>
      <c r="K604" s="20" t="s">
        <v>305</v>
      </c>
      <c r="L604" s="34">
        <f t="shared" si="37"/>
        <v>107</v>
      </c>
      <c r="M604" s="39">
        <v>0.035</v>
      </c>
      <c r="N604" s="36">
        <f t="shared" si="35"/>
        <v>312.083333333333</v>
      </c>
      <c r="O604" s="36">
        <f t="shared" si="36"/>
        <v>312.08</v>
      </c>
    </row>
    <row r="605" s="1" customFormat="1" ht="14.25" spans="1:15">
      <c r="A605" s="19">
        <v>603</v>
      </c>
      <c r="B605" s="20" t="s">
        <v>38</v>
      </c>
      <c r="C605" s="27" t="s">
        <v>1831</v>
      </c>
      <c r="D605" s="29" t="s">
        <v>1832</v>
      </c>
      <c r="E605" s="23">
        <v>8000</v>
      </c>
      <c r="F605" s="23">
        <v>8000</v>
      </c>
      <c r="G605" s="20" t="s">
        <v>1743</v>
      </c>
      <c r="H605" s="20" t="s">
        <v>1378</v>
      </c>
      <c r="I605" s="30" t="s">
        <v>919</v>
      </c>
      <c r="J605" s="20" t="s">
        <v>1743</v>
      </c>
      <c r="K605" s="20" t="s">
        <v>305</v>
      </c>
      <c r="L605" s="34">
        <f t="shared" si="37"/>
        <v>99</v>
      </c>
      <c r="M605" s="39">
        <v>0.035</v>
      </c>
      <c r="N605" s="36">
        <f t="shared" si="35"/>
        <v>77</v>
      </c>
      <c r="O605" s="36">
        <f t="shared" si="36"/>
        <v>77</v>
      </c>
    </row>
    <row r="606" s="1" customFormat="1" ht="14.25" spans="1:15">
      <c r="A606" s="19">
        <v>604</v>
      </c>
      <c r="B606" s="20" t="s">
        <v>38</v>
      </c>
      <c r="C606" s="27" t="s">
        <v>1833</v>
      </c>
      <c r="D606" s="29" t="s">
        <v>1834</v>
      </c>
      <c r="E606" s="23">
        <v>33000</v>
      </c>
      <c r="F606" s="23">
        <v>33000</v>
      </c>
      <c r="G606" s="20" t="s">
        <v>1835</v>
      </c>
      <c r="H606" s="20" t="s">
        <v>493</v>
      </c>
      <c r="I606" s="30" t="s">
        <v>610</v>
      </c>
      <c r="J606" s="20" t="s">
        <v>1835</v>
      </c>
      <c r="K606" s="20" t="s">
        <v>305</v>
      </c>
      <c r="L606" s="34">
        <f t="shared" si="37"/>
        <v>97</v>
      </c>
      <c r="M606" s="39">
        <v>0.035</v>
      </c>
      <c r="N606" s="36">
        <f t="shared" si="35"/>
        <v>311.208333333333</v>
      </c>
      <c r="O606" s="36">
        <f t="shared" si="36"/>
        <v>311.21</v>
      </c>
    </row>
    <row r="607" s="1" customFormat="1" ht="14.25" spans="1:15">
      <c r="A607" s="19">
        <v>605</v>
      </c>
      <c r="B607" s="20" t="s">
        <v>38</v>
      </c>
      <c r="C607" s="27" t="s">
        <v>1836</v>
      </c>
      <c r="D607" s="29" t="s">
        <v>1837</v>
      </c>
      <c r="E607" s="23">
        <v>39000</v>
      </c>
      <c r="F607" s="23">
        <v>39000</v>
      </c>
      <c r="G607" s="20" t="s">
        <v>1746</v>
      </c>
      <c r="H607" s="20" t="s">
        <v>1133</v>
      </c>
      <c r="I607" s="30" t="s">
        <v>610</v>
      </c>
      <c r="J607" s="20" t="s">
        <v>1746</v>
      </c>
      <c r="K607" s="20" t="s">
        <v>305</v>
      </c>
      <c r="L607" s="34">
        <f t="shared" si="37"/>
        <v>95</v>
      </c>
      <c r="M607" s="39">
        <v>0.035</v>
      </c>
      <c r="N607" s="36">
        <f t="shared" si="35"/>
        <v>360.208333333333</v>
      </c>
      <c r="O607" s="36">
        <f t="shared" si="36"/>
        <v>360.21</v>
      </c>
    </row>
    <row r="608" s="1" customFormat="1" ht="14.25" spans="1:15">
      <c r="A608" s="19">
        <v>606</v>
      </c>
      <c r="B608" s="20" t="s">
        <v>38</v>
      </c>
      <c r="C608" s="27" t="s">
        <v>1838</v>
      </c>
      <c r="D608" s="29" t="s">
        <v>1839</v>
      </c>
      <c r="E608" s="23">
        <v>30000</v>
      </c>
      <c r="F608" s="23">
        <v>30000</v>
      </c>
      <c r="G608" s="20" t="s">
        <v>1722</v>
      </c>
      <c r="H608" s="20" t="s">
        <v>862</v>
      </c>
      <c r="I608" s="30" t="s">
        <v>610</v>
      </c>
      <c r="J608" s="20" t="s">
        <v>1722</v>
      </c>
      <c r="K608" s="20" t="s">
        <v>305</v>
      </c>
      <c r="L608" s="34">
        <f t="shared" si="37"/>
        <v>92</v>
      </c>
      <c r="M608" s="39">
        <v>0.035</v>
      </c>
      <c r="N608" s="36">
        <f t="shared" si="35"/>
        <v>268.333333333333</v>
      </c>
      <c r="O608" s="36">
        <f t="shared" si="36"/>
        <v>268.33</v>
      </c>
    </row>
    <row r="609" s="1" customFormat="1" ht="14.25" spans="1:15">
      <c r="A609" s="19">
        <v>607</v>
      </c>
      <c r="B609" s="20" t="s">
        <v>38</v>
      </c>
      <c r="C609" s="27" t="s">
        <v>337</v>
      </c>
      <c r="D609" s="29" t="s">
        <v>1840</v>
      </c>
      <c r="E609" s="23">
        <v>40000</v>
      </c>
      <c r="F609" s="23">
        <v>40000</v>
      </c>
      <c r="G609" s="20" t="s">
        <v>36</v>
      </c>
      <c r="H609" s="20" t="s">
        <v>1137</v>
      </c>
      <c r="I609" s="30" t="s">
        <v>610</v>
      </c>
      <c r="J609" s="20" t="s">
        <v>36</v>
      </c>
      <c r="K609" s="20" t="s">
        <v>305</v>
      </c>
      <c r="L609" s="34">
        <f t="shared" si="37"/>
        <v>89</v>
      </c>
      <c r="M609" s="39">
        <v>0.035</v>
      </c>
      <c r="N609" s="36">
        <f t="shared" si="35"/>
        <v>346.111111111111</v>
      </c>
      <c r="O609" s="36">
        <f t="shared" si="36"/>
        <v>346.11</v>
      </c>
    </row>
    <row r="610" s="1" customFormat="1" ht="14.25" spans="1:15">
      <c r="A610" s="19">
        <v>608</v>
      </c>
      <c r="B610" s="20" t="s">
        <v>38</v>
      </c>
      <c r="C610" s="27" t="s">
        <v>1841</v>
      </c>
      <c r="D610" s="29" t="s">
        <v>1842</v>
      </c>
      <c r="E610" s="23">
        <v>50000</v>
      </c>
      <c r="F610" s="23">
        <v>50000</v>
      </c>
      <c r="G610" s="20" t="s">
        <v>1714</v>
      </c>
      <c r="H610" s="20" t="s">
        <v>434</v>
      </c>
      <c r="I610" s="30" t="s">
        <v>895</v>
      </c>
      <c r="J610" s="20" t="s">
        <v>1714</v>
      </c>
      <c r="K610" s="20" t="s">
        <v>305</v>
      </c>
      <c r="L610" s="34">
        <f t="shared" si="37"/>
        <v>101</v>
      </c>
      <c r="M610" s="39">
        <v>0.035</v>
      </c>
      <c r="N610" s="36">
        <f t="shared" si="35"/>
        <v>490.972222222222</v>
      </c>
      <c r="O610" s="36">
        <f t="shared" si="36"/>
        <v>490.97</v>
      </c>
    </row>
    <row r="611" s="1" customFormat="1" ht="14.25" spans="1:15">
      <c r="A611" s="19">
        <v>609</v>
      </c>
      <c r="B611" s="20" t="s">
        <v>38</v>
      </c>
      <c r="C611" s="27" t="s">
        <v>1843</v>
      </c>
      <c r="D611" s="29" t="s">
        <v>1844</v>
      </c>
      <c r="E611" s="23">
        <v>30000</v>
      </c>
      <c r="F611" s="23">
        <v>30000</v>
      </c>
      <c r="G611" s="20" t="s">
        <v>1718</v>
      </c>
      <c r="H611" s="20" t="s">
        <v>1378</v>
      </c>
      <c r="I611" s="30" t="s">
        <v>54</v>
      </c>
      <c r="J611" s="20" t="s">
        <v>1718</v>
      </c>
      <c r="K611" s="20" t="s">
        <v>305</v>
      </c>
      <c r="L611" s="34">
        <f t="shared" si="37"/>
        <v>94</v>
      </c>
      <c r="M611" s="39">
        <v>0.035</v>
      </c>
      <c r="N611" s="36">
        <f t="shared" si="35"/>
        <v>274.166666666667</v>
      </c>
      <c r="O611" s="36">
        <f t="shared" si="36"/>
        <v>274.17</v>
      </c>
    </row>
    <row r="612" s="1" customFormat="1" ht="14.25" spans="1:15">
      <c r="A612" s="19">
        <v>610</v>
      </c>
      <c r="B612" s="20" t="s">
        <v>38</v>
      </c>
      <c r="C612" s="27" t="s">
        <v>1845</v>
      </c>
      <c r="D612" s="29" t="s">
        <v>1846</v>
      </c>
      <c r="E612" s="23">
        <v>30000</v>
      </c>
      <c r="F612" s="23">
        <v>30000</v>
      </c>
      <c r="G612" s="20" t="s">
        <v>1718</v>
      </c>
      <c r="H612" s="20" t="s">
        <v>823</v>
      </c>
      <c r="I612" s="30" t="s">
        <v>1847</v>
      </c>
      <c r="J612" s="20" t="s">
        <v>1718</v>
      </c>
      <c r="K612" s="20" t="s">
        <v>305</v>
      </c>
      <c r="L612" s="34">
        <f t="shared" si="37"/>
        <v>94</v>
      </c>
      <c r="M612" s="39">
        <v>0.035</v>
      </c>
      <c r="N612" s="36">
        <f t="shared" si="35"/>
        <v>274.166666666667</v>
      </c>
      <c r="O612" s="36">
        <f t="shared" si="36"/>
        <v>274.17</v>
      </c>
    </row>
    <row r="613" s="1" customFormat="1" ht="14.25" spans="1:15">
      <c r="A613" s="19">
        <v>611</v>
      </c>
      <c r="B613" s="20" t="s">
        <v>38</v>
      </c>
      <c r="C613" s="27" t="s">
        <v>1848</v>
      </c>
      <c r="D613" s="29" t="s">
        <v>1849</v>
      </c>
      <c r="E613" s="23">
        <v>31000</v>
      </c>
      <c r="F613" s="23">
        <v>31000</v>
      </c>
      <c r="G613" s="20" t="s">
        <v>1722</v>
      </c>
      <c r="H613" s="20" t="s">
        <v>937</v>
      </c>
      <c r="I613" s="30" t="s">
        <v>422</v>
      </c>
      <c r="J613" s="20" t="s">
        <v>1722</v>
      </c>
      <c r="K613" s="20" t="s">
        <v>305</v>
      </c>
      <c r="L613" s="34">
        <f t="shared" si="37"/>
        <v>92</v>
      </c>
      <c r="M613" s="39">
        <v>0.035</v>
      </c>
      <c r="N613" s="36">
        <f t="shared" si="35"/>
        <v>277.277777777778</v>
      </c>
      <c r="O613" s="36">
        <f t="shared" si="36"/>
        <v>277.28</v>
      </c>
    </row>
    <row r="614" s="1" customFormat="1" ht="14.25" spans="1:15">
      <c r="A614" s="19">
        <v>612</v>
      </c>
      <c r="B614" s="20" t="s">
        <v>38</v>
      </c>
      <c r="C614" s="27" t="s">
        <v>96</v>
      </c>
      <c r="D614" s="29" t="s">
        <v>97</v>
      </c>
      <c r="E614" s="23">
        <v>32000</v>
      </c>
      <c r="F614" s="23">
        <v>32000</v>
      </c>
      <c r="G614" s="20" t="s">
        <v>89</v>
      </c>
      <c r="H614" s="20" t="s">
        <v>558</v>
      </c>
      <c r="I614" s="30" t="s">
        <v>31</v>
      </c>
      <c r="J614" s="20" t="s">
        <v>89</v>
      </c>
      <c r="K614" s="20" t="s">
        <v>305</v>
      </c>
      <c r="L614" s="34">
        <f t="shared" si="37"/>
        <v>87</v>
      </c>
      <c r="M614" s="39">
        <v>0.035</v>
      </c>
      <c r="N614" s="36">
        <f t="shared" si="35"/>
        <v>270.666666666667</v>
      </c>
      <c r="O614" s="36">
        <f t="shared" si="36"/>
        <v>270.67</v>
      </c>
    </row>
    <row r="615" s="1" customFormat="1" ht="14.25" spans="1:15">
      <c r="A615" s="19">
        <v>613</v>
      </c>
      <c r="B615" s="20" t="s">
        <v>38</v>
      </c>
      <c r="C615" s="27" t="s">
        <v>44</v>
      </c>
      <c r="D615" s="29" t="s">
        <v>45</v>
      </c>
      <c r="E615" s="23">
        <v>40000</v>
      </c>
      <c r="F615" s="23">
        <v>40000</v>
      </c>
      <c r="G615" s="20" t="s">
        <v>116</v>
      </c>
      <c r="H615" s="20" t="s">
        <v>1321</v>
      </c>
      <c r="I615" s="30" t="s">
        <v>1850</v>
      </c>
      <c r="J615" s="20" t="s">
        <v>116</v>
      </c>
      <c r="K615" s="20" t="s">
        <v>305</v>
      </c>
      <c r="L615" s="34">
        <f t="shared" si="37"/>
        <v>86</v>
      </c>
      <c r="M615" s="39">
        <v>0.035</v>
      </c>
      <c r="N615" s="36">
        <f t="shared" si="35"/>
        <v>334.444444444444</v>
      </c>
      <c r="O615" s="36">
        <f t="shared" si="36"/>
        <v>334.44</v>
      </c>
    </row>
    <row r="616" s="1" customFormat="1" ht="14.25" spans="1:15">
      <c r="A616" s="19">
        <v>614</v>
      </c>
      <c r="B616" s="20" t="s">
        <v>38</v>
      </c>
      <c r="C616" s="27" t="s">
        <v>1851</v>
      </c>
      <c r="D616" s="29" t="s">
        <v>1852</v>
      </c>
      <c r="E616" s="23">
        <v>29400</v>
      </c>
      <c r="F616" s="23">
        <v>29400</v>
      </c>
      <c r="G616" s="20" t="s">
        <v>89</v>
      </c>
      <c r="H616" s="20" t="s">
        <v>525</v>
      </c>
      <c r="I616" s="30" t="s">
        <v>895</v>
      </c>
      <c r="J616" s="20" t="s">
        <v>89</v>
      </c>
      <c r="K616" s="20" t="s">
        <v>305</v>
      </c>
      <c r="L616" s="34">
        <f t="shared" si="37"/>
        <v>87</v>
      </c>
      <c r="M616" s="39">
        <v>0.035</v>
      </c>
      <c r="N616" s="36">
        <f t="shared" si="35"/>
        <v>248.675</v>
      </c>
      <c r="O616" s="36">
        <f t="shared" si="36"/>
        <v>248.68</v>
      </c>
    </row>
    <row r="617" s="1" customFormat="1" ht="14.25" spans="1:15">
      <c r="A617" s="19">
        <v>615</v>
      </c>
      <c r="B617" s="20" t="s">
        <v>38</v>
      </c>
      <c r="C617" s="27" t="s">
        <v>156</v>
      </c>
      <c r="D617" s="29" t="s">
        <v>1853</v>
      </c>
      <c r="E617" s="23">
        <v>36000</v>
      </c>
      <c r="F617" s="23">
        <v>36000</v>
      </c>
      <c r="G617" s="20" t="s">
        <v>89</v>
      </c>
      <c r="H617" s="20" t="s">
        <v>1686</v>
      </c>
      <c r="I617" s="30" t="s">
        <v>919</v>
      </c>
      <c r="J617" s="20" t="s">
        <v>89</v>
      </c>
      <c r="K617" s="20" t="s">
        <v>305</v>
      </c>
      <c r="L617" s="34">
        <f t="shared" si="37"/>
        <v>87</v>
      </c>
      <c r="M617" s="39">
        <v>0.035</v>
      </c>
      <c r="N617" s="36">
        <f t="shared" si="35"/>
        <v>304.5</v>
      </c>
      <c r="O617" s="36">
        <f t="shared" si="36"/>
        <v>304.5</v>
      </c>
    </row>
    <row r="618" s="1" customFormat="1" ht="14.25" spans="1:15">
      <c r="A618" s="19">
        <v>616</v>
      </c>
      <c r="B618" s="20" t="s">
        <v>38</v>
      </c>
      <c r="C618" s="27" t="s">
        <v>341</v>
      </c>
      <c r="D618" s="29" t="s">
        <v>1854</v>
      </c>
      <c r="E618" s="23">
        <v>38000</v>
      </c>
      <c r="F618" s="23">
        <v>38000</v>
      </c>
      <c r="G618" s="20" t="s">
        <v>89</v>
      </c>
      <c r="H618" s="20" t="s">
        <v>558</v>
      </c>
      <c r="I618" s="30" t="s">
        <v>610</v>
      </c>
      <c r="J618" s="20" t="s">
        <v>89</v>
      </c>
      <c r="K618" s="20" t="s">
        <v>305</v>
      </c>
      <c r="L618" s="34">
        <f t="shared" si="37"/>
        <v>87</v>
      </c>
      <c r="M618" s="39">
        <v>0.035</v>
      </c>
      <c r="N618" s="36">
        <f t="shared" si="35"/>
        <v>321.416666666667</v>
      </c>
      <c r="O618" s="36">
        <f t="shared" si="36"/>
        <v>321.42</v>
      </c>
    </row>
    <row r="619" s="1" customFormat="1" ht="14.25" spans="1:15">
      <c r="A619" s="19">
        <v>617</v>
      </c>
      <c r="B619" s="20" t="s">
        <v>38</v>
      </c>
      <c r="C619" s="27" t="s">
        <v>1855</v>
      </c>
      <c r="D619" s="29" t="s">
        <v>1856</v>
      </c>
      <c r="E619" s="23">
        <v>40000</v>
      </c>
      <c r="F619" s="23">
        <v>40000</v>
      </c>
      <c r="G619" s="20" t="s">
        <v>89</v>
      </c>
      <c r="H619" s="20" t="s">
        <v>1321</v>
      </c>
      <c r="I619" s="30" t="s">
        <v>331</v>
      </c>
      <c r="J619" s="20" t="s">
        <v>89</v>
      </c>
      <c r="K619" s="20" t="s">
        <v>305</v>
      </c>
      <c r="L619" s="34">
        <f t="shared" si="37"/>
        <v>87</v>
      </c>
      <c r="M619" s="39">
        <v>0.035</v>
      </c>
      <c r="N619" s="36">
        <f t="shared" si="35"/>
        <v>338.333333333333</v>
      </c>
      <c r="O619" s="36">
        <f t="shared" si="36"/>
        <v>338.33</v>
      </c>
    </row>
    <row r="620" s="1" customFormat="1" ht="14.25" spans="1:15">
      <c r="A620" s="19">
        <v>618</v>
      </c>
      <c r="B620" s="20" t="s">
        <v>38</v>
      </c>
      <c r="C620" s="27" t="s">
        <v>46</v>
      </c>
      <c r="D620" s="29" t="s">
        <v>47</v>
      </c>
      <c r="E620" s="23">
        <v>30000</v>
      </c>
      <c r="F620" s="23">
        <v>30000</v>
      </c>
      <c r="G620" s="20" t="s">
        <v>116</v>
      </c>
      <c r="H620" s="20" t="s">
        <v>506</v>
      </c>
      <c r="I620" s="30" t="s">
        <v>1857</v>
      </c>
      <c r="J620" s="20" t="s">
        <v>116</v>
      </c>
      <c r="K620" s="20" t="s">
        <v>305</v>
      </c>
      <c r="L620" s="34">
        <f t="shared" si="37"/>
        <v>86</v>
      </c>
      <c r="M620" s="39">
        <v>0.035</v>
      </c>
      <c r="N620" s="36">
        <f t="shared" si="35"/>
        <v>250.833333333333</v>
      </c>
      <c r="O620" s="36">
        <f t="shared" si="36"/>
        <v>250.83</v>
      </c>
    </row>
    <row r="621" s="1" customFormat="1" ht="14.25" spans="1:15">
      <c r="A621" s="19">
        <v>619</v>
      </c>
      <c r="B621" s="20" t="s">
        <v>38</v>
      </c>
      <c r="C621" s="27" t="s">
        <v>1858</v>
      </c>
      <c r="D621" s="29" t="s">
        <v>1859</v>
      </c>
      <c r="E621" s="23">
        <v>32000</v>
      </c>
      <c r="F621" s="23">
        <v>32000</v>
      </c>
      <c r="G621" s="20" t="s">
        <v>1773</v>
      </c>
      <c r="H621" s="20" t="s">
        <v>1508</v>
      </c>
      <c r="I621" s="30" t="s">
        <v>610</v>
      </c>
      <c r="J621" s="20" t="s">
        <v>1773</v>
      </c>
      <c r="K621" s="20" t="s">
        <v>305</v>
      </c>
      <c r="L621" s="34">
        <f t="shared" si="37"/>
        <v>107</v>
      </c>
      <c r="M621" s="39">
        <v>0.035</v>
      </c>
      <c r="N621" s="36">
        <f t="shared" si="35"/>
        <v>332.888888888889</v>
      </c>
      <c r="O621" s="36">
        <f t="shared" si="36"/>
        <v>332.89</v>
      </c>
    </row>
    <row r="622" s="1" customFormat="1" ht="14.25" spans="1:15">
      <c r="A622" s="19">
        <v>620</v>
      </c>
      <c r="B622" s="20" t="s">
        <v>38</v>
      </c>
      <c r="C622" s="27" t="s">
        <v>1860</v>
      </c>
      <c r="D622" s="29" t="s">
        <v>1861</v>
      </c>
      <c r="E622" s="23">
        <v>32000</v>
      </c>
      <c r="F622" s="23">
        <v>32000</v>
      </c>
      <c r="G622" s="20" t="s">
        <v>1731</v>
      </c>
      <c r="H622" s="20" t="s">
        <v>521</v>
      </c>
      <c r="I622" s="30" t="s">
        <v>610</v>
      </c>
      <c r="J622" s="20" t="s">
        <v>1731</v>
      </c>
      <c r="K622" s="20" t="s">
        <v>305</v>
      </c>
      <c r="L622" s="34">
        <f t="shared" si="37"/>
        <v>106</v>
      </c>
      <c r="M622" s="39">
        <v>0.035</v>
      </c>
      <c r="N622" s="36">
        <f t="shared" si="35"/>
        <v>329.777777777778</v>
      </c>
      <c r="O622" s="36">
        <f t="shared" si="36"/>
        <v>329.78</v>
      </c>
    </row>
    <row r="623" s="1" customFormat="1" ht="14.25" spans="1:15">
      <c r="A623" s="19">
        <v>621</v>
      </c>
      <c r="B623" s="20" t="s">
        <v>38</v>
      </c>
      <c r="C623" s="27" t="s">
        <v>1862</v>
      </c>
      <c r="D623" s="29" t="s">
        <v>1863</v>
      </c>
      <c r="E623" s="23">
        <v>32000</v>
      </c>
      <c r="F623" s="23">
        <v>32000</v>
      </c>
      <c r="G623" s="20" t="s">
        <v>1731</v>
      </c>
      <c r="H623" s="20" t="s">
        <v>521</v>
      </c>
      <c r="I623" s="30" t="s">
        <v>610</v>
      </c>
      <c r="J623" s="20" t="s">
        <v>1731</v>
      </c>
      <c r="K623" s="20" t="s">
        <v>305</v>
      </c>
      <c r="L623" s="34">
        <f t="shared" si="37"/>
        <v>106</v>
      </c>
      <c r="M623" s="39">
        <v>0.035</v>
      </c>
      <c r="N623" s="36">
        <f t="shared" si="35"/>
        <v>329.777777777778</v>
      </c>
      <c r="O623" s="36">
        <f t="shared" si="36"/>
        <v>329.78</v>
      </c>
    </row>
    <row r="624" s="1" customFormat="1" ht="14.25" spans="1:15">
      <c r="A624" s="19">
        <v>622</v>
      </c>
      <c r="B624" s="20" t="s">
        <v>38</v>
      </c>
      <c r="C624" s="27" t="s">
        <v>1864</v>
      </c>
      <c r="D624" s="29" t="s">
        <v>1865</v>
      </c>
      <c r="E624" s="23">
        <v>32000</v>
      </c>
      <c r="F624" s="23">
        <v>32000</v>
      </c>
      <c r="G624" s="20" t="s">
        <v>1731</v>
      </c>
      <c r="H624" s="20" t="s">
        <v>521</v>
      </c>
      <c r="I624" s="30" t="s">
        <v>610</v>
      </c>
      <c r="J624" s="20" t="s">
        <v>1731</v>
      </c>
      <c r="K624" s="20" t="s">
        <v>305</v>
      </c>
      <c r="L624" s="34">
        <f t="shared" si="37"/>
        <v>106</v>
      </c>
      <c r="M624" s="39">
        <v>0.035</v>
      </c>
      <c r="N624" s="36">
        <f t="shared" si="35"/>
        <v>329.777777777778</v>
      </c>
      <c r="O624" s="36">
        <f t="shared" si="36"/>
        <v>329.78</v>
      </c>
    </row>
    <row r="625" s="1" customFormat="1" ht="14.25" spans="1:15">
      <c r="A625" s="19">
        <v>623</v>
      </c>
      <c r="B625" s="20" t="s">
        <v>38</v>
      </c>
      <c r="C625" s="27" t="s">
        <v>1866</v>
      </c>
      <c r="D625" s="29" t="s">
        <v>1867</v>
      </c>
      <c r="E625" s="23">
        <v>19000</v>
      </c>
      <c r="F625" s="23">
        <v>19000</v>
      </c>
      <c r="G625" s="20" t="s">
        <v>1703</v>
      </c>
      <c r="H625" s="20" t="s">
        <v>823</v>
      </c>
      <c r="I625" s="30" t="s">
        <v>75</v>
      </c>
      <c r="J625" s="20" t="s">
        <v>1703</v>
      </c>
      <c r="K625" s="20" t="s">
        <v>305</v>
      </c>
      <c r="L625" s="34">
        <f t="shared" si="37"/>
        <v>103</v>
      </c>
      <c r="M625" s="39">
        <v>0.035</v>
      </c>
      <c r="N625" s="36">
        <f t="shared" si="35"/>
        <v>190.263888888889</v>
      </c>
      <c r="O625" s="36">
        <f t="shared" si="36"/>
        <v>190.26</v>
      </c>
    </row>
    <row r="626" s="1" customFormat="1" ht="14.25" spans="1:15">
      <c r="A626" s="19">
        <v>624</v>
      </c>
      <c r="B626" s="20" t="s">
        <v>38</v>
      </c>
      <c r="C626" s="27" t="s">
        <v>1868</v>
      </c>
      <c r="D626" s="29" t="s">
        <v>1869</v>
      </c>
      <c r="E626" s="23">
        <v>40000</v>
      </c>
      <c r="F626" s="23">
        <v>40000</v>
      </c>
      <c r="G626" s="20" t="s">
        <v>1714</v>
      </c>
      <c r="H626" s="20" t="s">
        <v>1870</v>
      </c>
      <c r="I626" s="30" t="s">
        <v>1871</v>
      </c>
      <c r="J626" s="20" t="s">
        <v>1714</v>
      </c>
      <c r="K626" s="20" t="s">
        <v>305</v>
      </c>
      <c r="L626" s="34">
        <f t="shared" si="37"/>
        <v>101</v>
      </c>
      <c r="M626" s="39">
        <v>0.03</v>
      </c>
      <c r="N626" s="36">
        <f t="shared" si="35"/>
        <v>336.666666666667</v>
      </c>
      <c r="O626" s="36">
        <f t="shared" si="36"/>
        <v>336.67</v>
      </c>
    </row>
    <row r="627" s="1" customFormat="1" ht="14.25" spans="1:15">
      <c r="A627" s="19">
        <v>625</v>
      </c>
      <c r="B627" s="20" t="s">
        <v>38</v>
      </c>
      <c r="C627" s="27" t="s">
        <v>1872</v>
      </c>
      <c r="D627" s="29" t="s">
        <v>1873</v>
      </c>
      <c r="E627" s="23">
        <v>20000</v>
      </c>
      <c r="F627" s="23">
        <v>20000</v>
      </c>
      <c r="G627" s="20" t="s">
        <v>1740</v>
      </c>
      <c r="H627" s="20" t="s">
        <v>434</v>
      </c>
      <c r="I627" s="30" t="s">
        <v>75</v>
      </c>
      <c r="J627" s="20" t="s">
        <v>1740</v>
      </c>
      <c r="K627" s="20" t="s">
        <v>305</v>
      </c>
      <c r="L627" s="34">
        <f t="shared" si="37"/>
        <v>100</v>
      </c>
      <c r="M627" s="39">
        <v>0.035</v>
      </c>
      <c r="N627" s="36">
        <f t="shared" si="35"/>
        <v>194.444444444444</v>
      </c>
      <c r="O627" s="36">
        <f t="shared" si="36"/>
        <v>194.44</v>
      </c>
    </row>
    <row r="628" s="1" customFormat="1" ht="14.25" spans="1:15">
      <c r="A628" s="19">
        <v>626</v>
      </c>
      <c r="B628" s="20" t="s">
        <v>38</v>
      </c>
      <c r="C628" s="27" t="s">
        <v>1874</v>
      </c>
      <c r="D628" s="29" t="s">
        <v>1875</v>
      </c>
      <c r="E628" s="23">
        <v>24000</v>
      </c>
      <c r="F628" s="23">
        <v>24000</v>
      </c>
      <c r="G628" s="20" t="s">
        <v>1740</v>
      </c>
      <c r="H628" s="20" t="s">
        <v>671</v>
      </c>
      <c r="I628" s="30" t="s">
        <v>75</v>
      </c>
      <c r="J628" s="20" t="s">
        <v>1740</v>
      </c>
      <c r="K628" s="20" t="s">
        <v>305</v>
      </c>
      <c r="L628" s="34">
        <f t="shared" si="37"/>
        <v>100</v>
      </c>
      <c r="M628" s="39">
        <v>0.035</v>
      </c>
      <c r="N628" s="36">
        <f t="shared" si="35"/>
        <v>233.333333333333</v>
      </c>
      <c r="O628" s="36">
        <f t="shared" si="36"/>
        <v>233.33</v>
      </c>
    </row>
    <row r="629" s="1" customFormat="1" ht="14.25" spans="1:15">
      <c r="A629" s="19">
        <v>627</v>
      </c>
      <c r="B629" s="20" t="s">
        <v>38</v>
      </c>
      <c r="C629" s="27" t="s">
        <v>1876</v>
      </c>
      <c r="D629" s="29" t="s">
        <v>1877</v>
      </c>
      <c r="E629" s="23">
        <v>32000</v>
      </c>
      <c r="F629" s="23">
        <v>32000</v>
      </c>
      <c r="G629" s="20" t="s">
        <v>1743</v>
      </c>
      <c r="H629" s="20" t="s">
        <v>1378</v>
      </c>
      <c r="I629" s="30" t="s">
        <v>75</v>
      </c>
      <c r="J629" s="20" t="s">
        <v>1743</v>
      </c>
      <c r="K629" s="20" t="s">
        <v>305</v>
      </c>
      <c r="L629" s="34">
        <f t="shared" si="37"/>
        <v>99</v>
      </c>
      <c r="M629" s="39">
        <v>0.035</v>
      </c>
      <c r="N629" s="36">
        <f t="shared" si="35"/>
        <v>308</v>
      </c>
      <c r="O629" s="36">
        <f t="shared" si="36"/>
        <v>308</v>
      </c>
    </row>
    <row r="630" s="1" customFormat="1" ht="14.25" spans="1:15">
      <c r="A630" s="19">
        <v>628</v>
      </c>
      <c r="B630" s="20" t="s">
        <v>38</v>
      </c>
      <c r="C630" s="27" t="s">
        <v>1878</v>
      </c>
      <c r="D630" s="29" t="s">
        <v>1879</v>
      </c>
      <c r="E630" s="23">
        <v>36000</v>
      </c>
      <c r="F630" s="23">
        <v>36000</v>
      </c>
      <c r="G630" s="20" t="s">
        <v>1755</v>
      </c>
      <c r="H630" s="20" t="s">
        <v>1167</v>
      </c>
      <c r="I630" s="30" t="s">
        <v>331</v>
      </c>
      <c r="J630" s="20" t="s">
        <v>1755</v>
      </c>
      <c r="K630" s="20" t="s">
        <v>305</v>
      </c>
      <c r="L630" s="34">
        <f t="shared" si="37"/>
        <v>98</v>
      </c>
      <c r="M630" s="39">
        <v>0.035</v>
      </c>
      <c r="N630" s="36">
        <f t="shared" si="35"/>
        <v>343</v>
      </c>
      <c r="O630" s="36">
        <f t="shared" si="36"/>
        <v>343</v>
      </c>
    </row>
    <row r="631" s="1" customFormat="1" ht="14.25" spans="1:15">
      <c r="A631" s="19">
        <v>629</v>
      </c>
      <c r="B631" s="20" t="s">
        <v>38</v>
      </c>
      <c r="C631" s="27" t="s">
        <v>1880</v>
      </c>
      <c r="D631" s="29" t="s">
        <v>1881</v>
      </c>
      <c r="E631" s="23">
        <v>40000</v>
      </c>
      <c r="F631" s="23">
        <v>40000</v>
      </c>
      <c r="G631" s="20" t="s">
        <v>1718</v>
      </c>
      <c r="H631" s="20" t="s">
        <v>335</v>
      </c>
      <c r="I631" s="30" t="s">
        <v>331</v>
      </c>
      <c r="J631" s="20" t="s">
        <v>1718</v>
      </c>
      <c r="K631" s="20" t="s">
        <v>305</v>
      </c>
      <c r="L631" s="34">
        <f t="shared" si="37"/>
        <v>94</v>
      </c>
      <c r="M631" s="39">
        <v>0.035</v>
      </c>
      <c r="N631" s="36">
        <f t="shared" si="35"/>
        <v>365.555555555556</v>
      </c>
      <c r="O631" s="36">
        <f t="shared" si="36"/>
        <v>365.56</v>
      </c>
    </row>
    <row r="632" s="1" customFormat="1" ht="14.25" spans="1:15">
      <c r="A632" s="19">
        <v>630</v>
      </c>
      <c r="B632" s="20" t="s">
        <v>38</v>
      </c>
      <c r="C632" s="27" t="s">
        <v>1882</v>
      </c>
      <c r="D632" s="29" t="s">
        <v>1883</v>
      </c>
      <c r="E632" s="23">
        <v>24000</v>
      </c>
      <c r="F632" s="23">
        <v>24000</v>
      </c>
      <c r="G632" s="20" t="s">
        <v>1760</v>
      </c>
      <c r="H632" s="20" t="s">
        <v>529</v>
      </c>
      <c r="I632" s="30" t="s">
        <v>610</v>
      </c>
      <c r="J632" s="20" t="s">
        <v>1760</v>
      </c>
      <c r="K632" s="20" t="s">
        <v>305</v>
      </c>
      <c r="L632" s="34">
        <f t="shared" si="37"/>
        <v>93</v>
      </c>
      <c r="M632" s="39">
        <v>0.035</v>
      </c>
      <c r="N632" s="36">
        <f t="shared" si="35"/>
        <v>217</v>
      </c>
      <c r="O632" s="36">
        <f t="shared" si="36"/>
        <v>217</v>
      </c>
    </row>
    <row r="633" s="1" customFormat="1" ht="14.25" spans="1:15">
      <c r="A633" s="19">
        <v>631</v>
      </c>
      <c r="B633" s="20" t="s">
        <v>38</v>
      </c>
      <c r="C633" s="27" t="s">
        <v>1884</v>
      </c>
      <c r="D633" s="29" t="s">
        <v>1885</v>
      </c>
      <c r="E633" s="23">
        <v>30000</v>
      </c>
      <c r="F633" s="23">
        <v>30000</v>
      </c>
      <c r="G633" s="20" t="s">
        <v>1722</v>
      </c>
      <c r="H633" s="20" t="s">
        <v>1133</v>
      </c>
      <c r="I633" s="30" t="s">
        <v>1886</v>
      </c>
      <c r="J633" s="20" t="s">
        <v>1722</v>
      </c>
      <c r="K633" s="20" t="s">
        <v>305</v>
      </c>
      <c r="L633" s="34">
        <f t="shared" si="37"/>
        <v>92</v>
      </c>
      <c r="M633" s="39">
        <v>0.035</v>
      </c>
      <c r="N633" s="36">
        <f t="shared" si="35"/>
        <v>268.333333333333</v>
      </c>
      <c r="O633" s="36">
        <f t="shared" si="36"/>
        <v>268.33</v>
      </c>
    </row>
    <row r="634" s="1" customFormat="1" ht="14.25" spans="1:15">
      <c r="A634" s="19">
        <v>632</v>
      </c>
      <c r="B634" s="20" t="s">
        <v>160</v>
      </c>
      <c r="C634" s="27" t="s">
        <v>175</v>
      </c>
      <c r="D634" s="29" t="s">
        <v>176</v>
      </c>
      <c r="E634" s="23">
        <v>23000</v>
      </c>
      <c r="F634" s="23">
        <v>23000</v>
      </c>
      <c r="G634" s="20" t="s">
        <v>99</v>
      </c>
      <c r="H634" s="20" t="s">
        <v>506</v>
      </c>
      <c r="I634" s="30" t="s">
        <v>31</v>
      </c>
      <c r="J634" s="20" t="s">
        <v>99</v>
      </c>
      <c r="K634" s="20" t="s">
        <v>305</v>
      </c>
      <c r="L634" s="34">
        <f t="shared" si="37"/>
        <v>85</v>
      </c>
      <c r="M634" s="39">
        <v>0.035</v>
      </c>
      <c r="N634" s="36">
        <f t="shared" si="35"/>
        <v>190.069444444444</v>
      </c>
      <c r="O634" s="36">
        <f t="shared" si="36"/>
        <v>190.07</v>
      </c>
    </row>
    <row r="635" s="1" customFormat="1" ht="14.25" spans="1:15">
      <c r="A635" s="19">
        <v>633</v>
      </c>
      <c r="B635" s="20" t="s">
        <v>160</v>
      </c>
      <c r="C635" s="27" t="s">
        <v>1887</v>
      </c>
      <c r="D635" s="29" t="s">
        <v>1888</v>
      </c>
      <c r="E635" s="23">
        <v>39000</v>
      </c>
      <c r="F635" s="23">
        <v>39000</v>
      </c>
      <c r="G635" s="20" t="s">
        <v>140</v>
      </c>
      <c r="H635" s="20" t="s">
        <v>710</v>
      </c>
      <c r="I635" s="30" t="s">
        <v>75</v>
      </c>
      <c r="J635" s="20" t="s">
        <v>140</v>
      </c>
      <c r="K635" s="20" t="s">
        <v>305</v>
      </c>
      <c r="L635" s="34">
        <f t="shared" si="37"/>
        <v>82</v>
      </c>
      <c r="M635" s="39">
        <v>0.035</v>
      </c>
      <c r="N635" s="36">
        <f t="shared" si="35"/>
        <v>310.916666666667</v>
      </c>
      <c r="O635" s="36">
        <f t="shared" si="36"/>
        <v>310.92</v>
      </c>
    </row>
    <row r="636" s="1" customFormat="1" ht="14.25" spans="1:15">
      <c r="A636" s="19">
        <v>634</v>
      </c>
      <c r="B636" s="20" t="s">
        <v>160</v>
      </c>
      <c r="C636" s="27" t="s">
        <v>273</v>
      </c>
      <c r="D636" s="29" t="s">
        <v>274</v>
      </c>
      <c r="E636" s="23">
        <v>50000</v>
      </c>
      <c r="F636" s="23">
        <v>50000</v>
      </c>
      <c r="G636" s="20" t="s">
        <v>140</v>
      </c>
      <c r="H636" s="20" t="s">
        <v>1414</v>
      </c>
      <c r="I636" s="30" t="s">
        <v>1889</v>
      </c>
      <c r="J636" s="20" t="s">
        <v>140</v>
      </c>
      <c r="K636" s="20" t="s">
        <v>305</v>
      </c>
      <c r="L636" s="34">
        <f t="shared" si="37"/>
        <v>82</v>
      </c>
      <c r="M636" s="39">
        <v>0.03</v>
      </c>
      <c r="N636" s="36">
        <f t="shared" si="35"/>
        <v>341.666666666667</v>
      </c>
      <c r="O636" s="36">
        <f t="shared" si="36"/>
        <v>341.67</v>
      </c>
    </row>
    <row r="637" s="1" customFormat="1" ht="14.25" spans="1:15">
      <c r="A637" s="19">
        <v>635</v>
      </c>
      <c r="B637" s="20" t="s">
        <v>160</v>
      </c>
      <c r="C637" s="27" t="s">
        <v>410</v>
      </c>
      <c r="D637" s="29" t="s">
        <v>1890</v>
      </c>
      <c r="E637" s="23">
        <v>40000</v>
      </c>
      <c r="F637" s="23">
        <v>40000</v>
      </c>
      <c r="G637" s="20" t="s">
        <v>26</v>
      </c>
      <c r="H637" s="20" t="s">
        <v>710</v>
      </c>
      <c r="I637" s="30" t="s">
        <v>75</v>
      </c>
      <c r="J637" s="20" t="s">
        <v>26</v>
      </c>
      <c r="K637" s="20" t="s">
        <v>305</v>
      </c>
      <c r="L637" s="34">
        <f t="shared" si="37"/>
        <v>81</v>
      </c>
      <c r="M637" s="39">
        <v>0.035</v>
      </c>
      <c r="N637" s="36">
        <f t="shared" si="35"/>
        <v>315</v>
      </c>
      <c r="O637" s="36">
        <f t="shared" si="36"/>
        <v>315</v>
      </c>
    </row>
    <row r="638" s="1" customFormat="1" ht="14.25" spans="1:15">
      <c r="A638" s="19">
        <v>636</v>
      </c>
      <c r="B638" s="20" t="s">
        <v>160</v>
      </c>
      <c r="C638" s="27" t="s">
        <v>161</v>
      </c>
      <c r="D638" s="29" t="s">
        <v>162</v>
      </c>
      <c r="E638" s="23">
        <v>40000</v>
      </c>
      <c r="F638" s="23">
        <v>40000</v>
      </c>
      <c r="G638" s="20" t="s">
        <v>89</v>
      </c>
      <c r="H638" s="20" t="s">
        <v>558</v>
      </c>
      <c r="I638" s="30" t="s">
        <v>75</v>
      </c>
      <c r="J638" s="20" t="s">
        <v>89</v>
      </c>
      <c r="K638" s="20" t="s">
        <v>305</v>
      </c>
      <c r="L638" s="34">
        <f t="shared" si="37"/>
        <v>87</v>
      </c>
      <c r="M638" s="39">
        <v>0.035</v>
      </c>
      <c r="N638" s="36">
        <f t="shared" si="35"/>
        <v>338.333333333333</v>
      </c>
      <c r="O638" s="36">
        <f t="shared" si="36"/>
        <v>338.33</v>
      </c>
    </row>
    <row r="639" s="1" customFormat="1" ht="14.25" spans="1:15">
      <c r="A639" s="19">
        <v>637</v>
      </c>
      <c r="B639" s="20" t="s">
        <v>160</v>
      </c>
      <c r="C639" s="27" t="s">
        <v>295</v>
      </c>
      <c r="D639" s="29" t="s">
        <v>296</v>
      </c>
      <c r="E639" s="23">
        <v>39000</v>
      </c>
      <c r="F639" s="23">
        <v>39000</v>
      </c>
      <c r="G639" s="20" t="s">
        <v>116</v>
      </c>
      <c r="H639" s="20" t="s">
        <v>558</v>
      </c>
      <c r="I639" s="30" t="s">
        <v>31</v>
      </c>
      <c r="J639" s="20" t="s">
        <v>116</v>
      </c>
      <c r="K639" s="20" t="s">
        <v>305</v>
      </c>
      <c r="L639" s="34">
        <f t="shared" si="37"/>
        <v>86</v>
      </c>
      <c r="M639" s="39">
        <v>0.035</v>
      </c>
      <c r="N639" s="36">
        <f t="shared" si="35"/>
        <v>326.083333333333</v>
      </c>
      <c r="O639" s="36">
        <f t="shared" si="36"/>
        <v>326.08</v>
      </c>
    </row>
    <row r="640" s="1" customFormat="1" ht="14.25" spans="1:15">
      <c r="A640" s="19">
        <v>638</v>
      </c>
      <c r="B640" s="20" t="s">
        <v>160</v>
      </c>
      <c r="C640" s="27" t="s">
        <v>252</v>
      </c>
      <c r="D640" s="29" t="s">
        <v>253</v>
      </c>
      <c r="E640" s="23">
        <v>9300</v>
      </c>
      <c r="F640" s="23">
        <v>9300</v>
      </c>
      <c r="G640" s="20" t="s">
        <v>116</v>
      </c>
      <c r="H640" s="20" t="s">
        <v>1321</v>
      </c>
      <c r="I640" s="30" t="s">
        <v>75</v>
      </c>
      <c r="J640" s="20" t="s">
        <v>116</v>
      </c>
      <c r="K640" s="20" t="s">
        <v>305</v>
      </c>
      <c r="L640" s="34">
        <f t="shared" si="37"/>
        <v>86</v>
      </c>
      <c r="M640" s="39">
        <v>0.035</v>
      </c>
      <c r="N640" s="36">
        <f t="shared" ref="N640:N703" si="38">E640*M640*L640/360</f>
        <v>77.7583333333333</v>
      </c>
      <c r="O640" s="36">
        <f t="shared" ref="O640:O703" si="39">ROUND(N640,2)</f>
        <v>77.76</v>
      </c>
    </row>
    <row r="641" s="1" customFormat="1" ht="14.25" spans="1:15">
      <c r="A641" s="19">
        <v>639</v>
      </c>
      <c r="B641" s="20" t="s">
        <v>160</v>
      </c>
      <c r="C641" s="27" t="s">
        <v>1891</v>
      </c>
      <c r="D641" s="29" t="s">
        <v>1892</v>
      </c>
      <c r="E641" s="23">
        <v>24000</v>
      </c>
      <c r="F641" s="23">
        <v>24000</v>
      </c>
      <c r="G641" s="20" t="s">
        <v>116</v>
      </c>
      <c r="H641" s="20" t="s">
        <v>1321</v>
      </c>
      <c r="I641" s="30" t="s">
        <v>75</v>
      </c>
      <c r="J641" s="20" t="s">
        <v>116</v>
      </c>
      <c r="K641" s="20" t="s">
        <v>305</v>
      </c>
      <c r="L641" s="34">
        <f t="shared" si="37"/>
        <v>86</v>
      </c>
      <c r="M641" s="39">
        <v>0.035</v>
      </c>
      <c r="N641" s="36">
        <f t="shared" si="38"/>
        <v>200.666666666667</v>
      </c>
      <c r="O641" s="36">
        <f t="shared" si="39"/>
        <v>200.67</v>
      </c>
    </row>
    <row r="642" s="1" customFormat="1" ht="14.25" spans="1:15">
      <c r="A642" s="19">
        <v>640</v>
      </c>
      <c r="B642" s="20" t="s">
        <v>160</v>
      </c>
      <c r="C642" s="27" t="s">
        <v>1893</v>
      </c>
      <c r="D642" s="29" t="s">
        <v>1894</v>
      </c>
      <c r="E642" s="23">
        <v>30000</v>
      </c>
      <c r="F642" s="23">
        <v>30000</v>
      </c>
      <c r="G642" s="20" t="s">
        <v>116</v>
      </c>
      <c r="H642" s="20" t="s">
        <v>1321</v>
      </c>
      <c r="I642" s="30" t="s">
        <v>75</v>
      </c>
      <c r="J642" s="20" t="s">
        <v>116</v>
      </c>
      <c r="K642" s="20" t="s">
        <v>305</v>
      </c>
      <c r="L642" s="34">
        <f t="shared" si="37"/>
        <v>86</v>
      </c>
      <c r="M642" s="39">
        <v>0.035</v>
      </c>
      <c r="N642" s="36">
        <f t="shared" si="38"/>
        <v>250.833333333333</v>
      </c>
      <c r="O642" s="36">
        <f t="shared" si="39"/>
        <v>250.83</v>
      </c>
    </row>
    <row r="643" s="1" customFormat="1" ht="14.25" spans="1:15">
      <c r="A643" s="19">
        <v>641</v>
      </c>
      <c r="B643" s="20" t="s">
        <v>160</v>
      </c>
      <c r="C643" s="27" t="s">
        <v>1895</v>
      </c>
      <c r="D643" s="29" t="s">
        <v>1896</v>
      </c>
      <c r="E643" s="23">
        <v>48000</v>
      </c>
      <c r="F643" s="23">
        <v>48000</v>
      </c>
      <c r="G643" s="20" t="s">
        <v>116</v>
      </c>
      <c r="H643" s="20" t="s">
        <v>1321</v>
      </c>
      <c r="I643" s="30" t="s">
        <v>711</v>
      </c>
      <c r="J643" s="20" t="s">
        <v>116</v>
      </c>
      <c r="K643" s="20" t="s">
        <v>305</v>
      </c>
      <c r="L643" s="34">
        <f t="shared" si="37"/>
        <v>86</v>
      </c>
      <c r="M643" s="39">
        <v>0.035</v>
      </c>
      <c r="N643" s="36">
        <f t="shared" si="38"/>
        <v>401.333333333333</v>
      </c>
      <c r="O643" s="36">
        <f t="shared" si="39"/>
        <v>401.33</v>
      </c>
    </row>
    <row r="644" s="1" customFormat="1" ht="14.25" spans="1:15">
      <c r="A644" s="19">
        <v>642</v>
      </c>
      <c r="B644" s="20" t="s">
        <v>160</v>
      </c>
      <c r="C644" s="27" t="s">
        <v>1897</v>
      </c>
      <c r="D644" s="29" t="s">
        <v>1898</v>
      </c>
      <c r="E644" s="23">
        <v>30000</v>
      </c>
      <c r="F644" s="23">
        <v>30000</v>
      </c>
      <c r="G644" s="20" t="s">
        <v>116</v>
      </c>
      <c r="H644" s="20" t="s">
        <v>1321</v>
      </c>
      <c r="I644" s="30" t="s">
        <v>75</v>
      </c>
      <c r="J644" s="20" t="s">
        <v>116</v>
      </c>
      <c r="K644" s="20" t="s">
        <v>305</v>
      </c>
      <c r="L644" s="34">
        <f t="shared" si="37"/>
        <v>86</v>
      </c>
      <c r="M644" s="39">
        <v>0.035</v>
      </c>
      <c r="N644" s="36">
        <f t="shared" si="38"/>
        <v>250.833333333333</v>
      </c>
      <c r="O644" s="36">
        <f t="shared" si="39"/>
        <v>250.83</v>
      </c>
    </row>
    <row r="645" s="1" customFormat="1" ht="14.25" spans="1:15">
      <c r="A645" s="19">
        <v>643</v>
      </c>
      <c r="B645" s="20" t="s">
        <v>160</v>
      </c>
      <c r="C645" s="27" t="s">
        <v>1899</v>
      </c>
      <c r="D645" s="29" t="s">
        <v>1900</v>
      </c>
      <c r="E645" s="23">
        <v>30000</v>
      </c>
      <c r="F645" s="23">
        <v>30000</v>
      </c>
      <c r="G645" s="20" t="s">
        <v>99</v>
      </c>
      <c r="H645" s="20" t="s">
        <v>710</v>
      </c>
      <c r="I645" s="30" t="s">
        <v>711</v>
      </c>
      <c r="J645" s="20" t="s">
        <v>99</v>
      </c>
      <c r="K645" s="20" t="s">
        <v>305</v>
      </c>
      <c r="L645" s="34">
        <f t="shared" si="37"/>
        <v>85</v>
      </c>
      <c r="M645" s="39">
        <v>0.035</v>
      </c>
      <c r="N645" s="36">
        <f t="shared" si="38"/>
        <v>247.916666666667</v>
      </c>
      <c r="O645" s="36">
        <f t="shared" si="39"/>
        <v>247.92</v>
      </c>
    </row>
    <row r="646" s="1" customFormat="1" ht="14.25" spans="1:15">
      <c r="A646" s="19">
        <v>644</v>
      </c>
      <c r="B646" s="20" t="s">
        <v>160</v>
      </c>
      <c r="C646" s="27" t="s">
        <v>171</v>
      </c>
      <c r="D646" s="29" t="s">
        <v>1901</v>
      </c>
      <c r="E646" s="23">
        <v>15000</v>
      </c>
      <c r="F646" s="23">
        <v>15000</v>
      </c>
      <c r="G646" s="20" t="s">
        <v>116</v>
      </c>
      <c r="H646" s="20" t="s">
        <v>1321</v>
      </c>
      <c r="I646" s="30" t="s">
        <v>75</v>
      </c>
      <c r="J646" s="20" t="s">
        <v>116</v>
      </c>
      <c r="K646" s="20" t="s">
        <v>305</v>
      </c>
      <c r="L646" s="34">
        <f t="shared" si="37"/>
        <v>86</v>
      </c>
      <c r="M646" s="39">
        <v>0.035</v>
      </c>
      <c r="N646" s="36">
        <f t="shared" si="38"/>
        <v>125.416666666667</v>
      </c>
      <c r="O646" s="36">
        <f t="shared" si="39"/>
        <v>125.42</v>
      </c>
    </row>
    <row r="647" s="1" customFormat="1" ht="14.25" spans="1:15">
      <c r="A647" s="19">
        <v>645</v>
      </c>
      <c r="B647" s="20" t="s">
        <v>160</v>
      </c>
      <c r="C647" s="27" t="s">
        <v>1902</v>
      </c>
      <c r="D647" s="29" t="s">
        <v>1903</v>
      </c>
      <c r="E647" s="23">
        <v>24000</v>
      </c>
      <c r="F647" s="23">
        <v>24000</v>
      </c>
      <c r="G647" s="20" t="s">
        <v>1703</v>
      </c>
      <c r="H647" s="20" t="s">
        <v>386</v>
      </c>
      <c r="I647" s="30" t="s">
        <v>711</v>
      </c>
      <c r="J647" s="20" t="s">
        <v>1703</v>
      </c>
      <c r="K647" s="20" t="s">
        <v>305</v>
      </c>
      <c r="L647" s="34">
        <f t="shared" si="37"/>
        <v>103</v>
      </c>
      <c r="M647" s="39">
        <v>0.035</v>
      </c>
      <c r="N647" s="36">
        <f t="shared" si="38"/>
        <v>240.333333333333</v>
      </c>
      <c r="O647" s="36">
        <f t="shared" si="39"/>
        <v>240.33</v>
      </c>
    </row>
    <row r="648" s="1" customFormat="1" ht="14.25" spans="1:15">
      <c r="A648" s="19">
        <v>646</v>
      </c>
      <c r="B648" s="20" t="s">
        <v>160</v>
      </c>
      <c r="C648" s="27" t="s">
        <v>1904</v>
      </c>
      <c r="D648" s="29" t="s">
        <v>1905</v>
      </c>
      <c r="E648" s="23">
        <v>30000</v>
      </c>
      <c r="F648" s="23">
        <v>30000</v>
      </c>
      <c r="G648" s="20" t="s">
        <v>1740</v>
      </c>
      <c r="H648" s="20" t="s">
        <v>823</v>
      </c>
      <c r="I648" s="30" t="s">
        <v>75</v>
      </c>
      <c r="J648" s="20" t="s">
        <v>1740</v>
      </c>
      <c r="K648" s="20" t="s">
        <v>305</v>
      </c>
      <c r="L648" s="34">
        <f t="shared" si="37"/>
        <v>100</v>
      </c>
      <c r="M648" s="39">
        <v>0.035</v>
      </c>
      <c r="N648" s="36">
        <f t="shared" si="38"/>
        <v>291.666666666667</v>
      </c>
      <c r="O648" s="36">
        <f t="shared" si="39"/>
        <v>291.67</v>
      </c>
    </row>
    <row r="649" s="1" customFormat="1" ht="14.25" spans="1:15">
      <c r="A649" s="19">
        <v>647</v>
      </c>
      <c r="B649" s="20" t="s">
        <v>160</v>
      </c>
      <c r="C649" s="27" t="s">
        <v>1906</v>
      </c>
      <c r="D649" s="29" t="s">
        <v>1907</v>
      </c>
      <c r="E649" s="23">
        <v>50000</v>
      </c>
      <c r="F649" s="23">
        <v>50000</v>
      </c>
      <c r="G649" s="20" t="s">
        <v>1743</v>
      </c>
      <c r="H649" s="20" t="s">
        <v>671</v>
      </c>
      <c r="I649" s="30" t="s">
        <v>711</v>
      </c>
      <c r="J649" s="20" t="s">
        <v>1743</v>
      </c>
      <c r="K649" s="20" t="s">
        <v>305</v>
      </c>
      <c r="L649" s="34">
        <f t="shared" si="37"/>
        <v>99</v>
      </c>
      <c r="M649" s="39">
        <v>0.035</v>
      </c>
      <c r="N649" s="36">
        <f t="shared" si="38"/>
        <v>481.25</v>
      </c>
      <c r="O649" s="36">
        <f t="shared" si="39"/>
        <v>481.25</v>
      </c>
    </row>
    <row r="650" s="1" customFormat="1" ht="14.25" spans="1:15">
      <c r="A650" s="19">
        <v>648</v>
      </c>
      <c r="B650" s="20" t="s">
        <v>160</v>
      </c>
      <c r="C650" s="27" t="s">
        <v>1908</v>
      </c>
      <c r="D650" s="29" t="s">
        <v>1909</v>
      </c>
      <c r="E650" s="23">
        <v>19300</v>
      </c>
      <c r="F650" s="23">
        <v>19300</v>
      </c>
      <c r="G650" s="20" t="s">
        <v>1755</v>
      </c>
      <c r="H650" s="20" t="s">
        <v>671</v>
      </c>
      <c r="I650" s="30" t="s">
        <v>75</v>
      </c>
      <c r="J650" s="20" t="s">
        <v>1755</v>
      </c>
      <c r="K650" s="20" t="s">
        <v>305</v>
      </c>
      <c r="L650" s="34">
        <f t="shared" si="37"/>
        <v>98</v>
      </c>
      <c r="M650" s="39">
        <v>0.035</v>
      </c>
      <c r="N650" s="36">
        <f t="shared" si="38"/>
        <v>183.886111111111</v>
      </c>
      <c r="O650" s="36">
        <f t="shared" si="39"/>
        <v>183.89</v>
      </c>
    </row>
    <row r="651" s="1" customFormat="1" ht="14.25" spans="1:15">
      <c r="A651" s="19">
        <v>649</v>
      </c>
      <c r="B651" s="20" t="s">
        <v>160</v>
      </c>
      <c r="C651" s="27" t="s">
        <v>1910</v>
      </c>
      <c r="D651" s="29" t="s">
        <v>1911</v>
      </c>
      <c r="E651" s="23">
        <v>40000</v>
      </c>
      <c r="F651" s="23">
        <v>40000</v>
      </c>
      <c r="G651" s="20" t="s">
        <v>1835</v>
      </c>
      <c r="H651" s="20" t="s">
        <v>493</v>
      </c>
      <c r="I651" s="30" t="s">
        <v>75</v>
      </c>
      <c r="J651" s="20" t="s">
        <v>1835</v>
      </c>
      <c r="K651" s="20" t="s">
        <v>305</v>
      </c>
      <c r="L651" s="34">
        <f t="shared" si="37"/>
        <v>97</v>
      </c>
      <c r="M651" s="39">
        <v>0.035</v>
      </c>
      <c r="N651" s="36">
        <f t="shared" si="38"/>
        <v>377.222222222222</v>
      </c>
      <c r="O651" s="36">
        <f t="shared" si="39"/>
        <v>377.22</v>
      </c>
    </row>
    <row r="652" s="1" customFormat="1" ht="14.25" spans="1:15">
      <c r="A652" s="19">
        <v>650</v>
      </c>
      <c r="B652" s="20" t="s">
        <v>160</v>
      </c>
      <c r="C652" s="27" t="s">
        <v>1912</v>
      </c>
      <c r="D652" s="29" t="s">
        <v>1913</v>
      </c>
      <c r="E652" s="23">
        <v>50000</v>
      </c>
      <c r="F652" s="23">
        <v>50000</v>
      </c>
      <c r="G652" s="20" t="s">
        <v>1746</v>
      </c>
      <c r="H652" s="20" t="s">
        <v>1133</v>
      </c>
      <c r="I652" s="30" t="s">
        <v>711</v>
      </c>
      <c r="J652" s="20" t="s">
        <v>1746</v>
      </c>
      <c r="K652" s="20" t="s">
        <v>305</v>
      </c>
      <c r="L652" s="34">
        <f t="shared" si="37"/>
        <v>95</v>
      </c>
      <c r="M652" s="39">
        <v>0.03</v>
      </c>
      <c r="N652" s="36">
        <f t="shared" si="38"/>
        <v>395.833333333333</v>
      </c>
      <c r="O652" s="36">
        <f t="shared" si="39"/>
        <v>395.83</v>
      </c>
    </row>
    <row r="653" s="1" customFormat="1" ht="14.25" spans="1:15">
      <c r="A653" s="19">
        <v>651</v>
      </c>
      <c r="B653" s="20" t="s">
        <v>160</v>
      </c>
      <c r="C653" s="27" t="s">
        <v>1914</v>
      </c>
      <c r="D653" s="29" t="s">
        <v>1915</v>
      </c>
      <c r="E653" s="23">
        <v>19000</v>
      </c>
      <c r="F653" s="23">
        <v>19000</v>
      </c>
      <c r="G653" s="20" t="s">
        <v>1760</v>
      </c>
      <c r="H653" s="20" t="s">
        <v>529</v>
      </c>
      <c r="I653" s="30" t="s">
        <v>31</v>
      </c>
      <c r="J653" s="20" t="s">
        <v>1760</v>
      </c>
      <c r="K653" s="20" t="s">
        <v>305</v>
      </c>
      <c r="L653" s="34">
        <f t="shared" si="37"/>
        <v>93</v>
      </c>
      <c r="M653" s="39">
        <v>0.035</v>
      </c>
      <c r="N653" s="36">
        <f t="shared" si="38"/>
        <v>171.791666666667</v>
      </c>
      <c r="O653" s="36">
        <f t="shared" si="39"/>
        <v>171.79</v>
      </c>
    </row>
    <row r="654" s="1" customFormat="1" ht="14.25" spans="1:15">
      <c r="A654" s="19">
        <v>652</v>
      </c>
      <c r="B654" s="20" t="s">
        <v>160</v>
      </c>
      <c r="C654" s="27" t="s">
        <v>1916</v>
      </c>
      <c r="D654" s="29" t="s">
        <v>1917</v>
      </c>
      <c r="E654" s="23">
        <v>40000</v>
      </c>
      <c r="F654" s="23">
        <v>40000</v>
      </c>
      <c r="G654" s="20" t="s">
        <v>1718</v>
      </c>
      <c r="H654" s="20" t="s">
        <v>529</v>
      </c>
      <c r="I654" s="30" t="s">
        <v>458</v>
      </c>
      <c r="J654" s="20" t="s">
        <v>1718</v>
      </c>
      <c r="K654" s="20" t="s">
        <v>305</v>
      </c>
      <c r="L654" s="34">
        <f t="shared" si="37"/>
        <v>94</v>
      </c>
      <c r="M654" s="39">
        <v>0.035</v>
      </c>
      <c r="N654" s="36">
        <f t="shared" si="38"/>
        <v>365.555555555556</v>
      </c>
      <c r="O654" s="36">
        <f t="shared" si="39"/>
        <v>365.56</v>
      </c>
    </row>
    <row r="655" s="1" customFormat="1" ht="14.25" spans="1:15">
      <c r="A655" s="19">
        <v>653</v>
      </c>
      <c r="B655" s="20" t="s">
        <v>160</v>
      </c>
      <c r="C655" s="27" t="s">
        <v>1918</v>
      </c>
      <c r="D655" s="29" t="s">
        <v>1919</v>
      </c>
      <c r="E655" s="23">
        <v>50000</v>
      </c>
      <c r="F655" s="23">
        <v>50000</v>
      </c>
      <c r="G655" s="20" t="s">
        <v>1718</v>
      </c>
      <c r="H655" s="20" t="s">
        <v>529</v>
      </c>
      <c r="I655" s="30" t="s">
        <v>75</v>
      </c>
      <c r="J655" s="20" t="s">
        <v>1718</v>
      </c>
      <c r="K655" s="20" t="s">
        <v>305</v>
      </c>
      <c r="L655" s="34">
        <f t="shared" si="37"/>
        <v>94</v>
      </c>
      <c r="M655" s="39">
        <v>0.035</v>
      </c>
      <c r="N655" s="36">
        <f t="shared" si="38"/>
        <v>456.944444444445</v>
      </c>
      <c r="O655" s="36">
        <f t="shared" si="39"/>
        <v>456.94</v>
      </c>
    </row>
    <row r="656" s="1" customFormat="1" ht="14.25" spans="1:15">
      <c r="A656" s="19">
        <v>654</v>
      </c>
      <c r="B656" s="20" t="s">
        <v>50</v>
      </c>
      <c r="C656" s="27" t="s">
        <v>277</v>
      </c>
      <c r="D656" s="29" t="s">
        <v>278</v>
      </c>
      <c r="E656" s="23">
        <v>40000</v>
      </c>
      <c r="F656" s="23">
        <v>40000</v>
      </c>
      <c r="G656" s="20" t="s">
        <v>116</v>
      </c>
      <c r="H656" s="20" t="s">
        <v>1321</v>
      </c>
      <c r="I656" s="30" t="s">
        <v>31</v>
      </c>
      <c r="J656" s="20" t="s">
        <v>116</v>
      </c>
      <c r="K656" s="20" t="s">
        <v>305</v>
      </c>
      <c r="L656" s="34">
        <f t="shared" si="37"/>
        <v>86</v>
      </c>
      <c r="M656" s="39">
        <v>0.035</v>
      </c>
      <c r="N656" s="36">
        <f t="shared" si="38"/>
        <v>334.444444444444</v>
      </c>
      <c r="O656" s="36">
        <f t="shared" si="39"/>
        <v>334.44</v>
      </c>
    </row>
    <row r="657" s="1" customFormat="1" ht="14.25" spans="1:15">
      <c r="A657" s="19">
        <v>655</v>
      </c>
      <c r="B657" s="20" t="s">
        <v>50</v>
      </c>
      <c r="C657" s="27" t="s">
        <v>1920</v>
      </c>
      <c r="D657" s="29" t="s">
        <v>1921</v>
      </c>
      <c r="E657" s="23">
        <v>40000</v>
      </c>
      <c r="F657" s="23">
        <v>40000</v>
      </c>
      <c r="G657" s="20" t="s">
        <v>140</v>
      </c>
      <c r="H657" s="20" t="s">
        <v>837</v>
      </c>
      <c r="I657" s="30" t="s">
        <v>919</v>
      </c>
      <c r="J657" s="20" t="s">
        <v>140</v>
      </c>
      <c r="K657" s="20" t="s">
        <v>305</v>
      </c>
      <c r="L657" s="34">
        <f t="shared" si="37"/>
        <v>82</v>
      </c>
      <c r="M657" s="39">
        <v>0.035</v>
      </c>
      <c r="N657" s="36">
        <f t="shared" si="38"/>
        <v>318.888888888889</v>
      </c>
      <c r="O657" s="36">
        <f t="shared" si="39"/>
        <v>318.89</v>
      </c>
    </row>
    <row r="658" s="1" customFormat="1" ht="14.25" spans="1:15">
      <c r="A658" s="19">
        <v>656</v>
      </c>
      <c r="B658" s="20" t="s">
        <v>50</v>
      </c>
      <c r="C658" s="27" t="s">
        <v>1922</v>
      </c>
      <c r="D658" s="29" t="s">
        <v>1923</v>
      </c>
      <c r="E658" s="23">
        <v>40000</v>
      </c>
      <c r="F658" s="23">
        <v>40000</v>
      </c>
      <c r="G658" s="20" t="s">
        <v>140</v>
      </c>
      <c r="H658" s="20" t="s">
        <v>837</v>
      </c>
      <c r="I658" s="30" t="s">
        <v>331</v>
      </c>
      <c r="J658" s="20" t="s">
        <v>140</v>
      </c>
      <c r="K658" s="20" t="s">
        <v>305</v>
      </c>
      <c r="L658" s="34">
        <f t="shared" si="37"/>
        <v>82</v>
      </c>
      <c r="M658" s="39">
        <v>0.035</v>
      </c>
      <c r="N658" s="36">
        <f t="shared" si="38"/>
        <v>318.888888888889</v>
      </c>
      <c r="O658" s="36">
        <f t="shared" si="39"/>
        <v>318.89</v>
      </c>
    </row>
    <row r="659" s="1" customFormat="1" ht="14.25" spans="1:15">
      <c r="A659" s="19">
        <v>657</v>
      </c>
      <c r="B659" s="20" t="s">
        <v>50</v>
      </c>
      <c r="C659" s="27" t="s">
        <v>1924</v>
      </c>
      <c r="D659" s="29" t="s">
        <v>1925</v>
      </c>
      <c r="E659" s="23">
        <v>20000</v>
      </c>
      <c r="F659" s="23">
        <v>20000</v>
      </c>
      <c r="G659" s="20" t="s">
        <v>26</v>
      </c>
      <c r="H659" s="20" t="s">
        <v>363</v>
      </c>
      <c r="I659" s="30" t="s">
        <v>31</v>
      </c>
      <c r="J659" s="20" t="s">
        <v>26</v>
      </c>
      <c r="K659" s="20" t="s">
        <v>305</v>
      </c>
      <c r="L659" s="34">
        <f t="shared" si="37"/>
        <v>81</v>
      </c>
      <c r="M659" s="39">
        <v>0.035</v>
      </c>
      <c r="N659" s="36">
        <f t="shared" si="38"/>
        <v>157.5</v>
      </c>
      <c r="O659" s="36">
        <f t="shared" si="39"/>
        <v>157.5</v>
      </c>
    </row>
    <row r="660" s="1" customFormat="1" ht="14.25" spans="1:15">
      <c r="A660" s="19">
        <v>658</v>
      </c>
      <c r="B660" s="20" t="s">
        <v>50</v>
      </c>
      <c r="C660" s="27" t="s">
        <v>1926</v>
      </c>
      <c r="D660" s="29" t="s">
        <v>1927</v>
      </c>
      <c r="E660" s="23">
        <v>8000</v>
      </c>
      <c r="F660" s="23">
        <v>8000</v>
      </c>
      <c r="G660" s="20" t="s">
        <v>1697</v>
      </c>
      <c r="H660" s="20" t="s">
        <v>1928</v>
      </c>
      <c r="I660" s="30" t="s">
        <v>75</v>
      </c>
      <c r="J660" s="20" t="s">
        <v>1697</v>
      </c>
      <c r="K660" s="20" t="s">
        <v>305</v>
      </c>
      <c r="L660" s="34">
        <f t="shared" si="37"/>
        <v>102</v>
      </c>
      <c r="M660" s="39">
        <v>0.03</v>
      </c>
      <c r="N660" s="36">
        <f t="shared" si="38"/>
        <v>68</v>
      </c>
      <c r="O660" s="36">
        <f t="shared" si="39"/>
        <v>68</v>
      </c>
    </row>
    <row r="661" s="1" customFormat="1" ht="14.25" spans="1:15">
      <c r="A661" s="19">
        <v>659</v>
      </c>
      <c r="B661" s="20" t="s">
        <v>50</v>
      </c>
      <c r="C661" s="27" t="s">
        <v>178</v>
      </c>
      <c r="D661" s="29" t="s">
        <v>179</v>
      </c>
      <c r="E661" s="23">
        <v>17899.4</v>
      </c>
      <c r="F661" s="23">
        <v>17899.4</v>
      </c>
      <c r="G661" s="20" t="s">
        <v>99</v>
      </c>
      <c r="H661" s="20" t="s">
        <v>506</v>
      </c>
      <c r="I661" s="30" t="s">
        <v>1929</v>
      </c>
      <c r="J661" s="20" t="s">
        <v>99</v>
      </c>
      <c r="K661" s="20" t="s">
        <v>305</v>
      </c>
      <c r="L661" s="34">
        <f t="shared" si="37"/>
        <v>85</v>
      </c>
      <c r="M661" s="39">
        <v>0.035</v>
      </c>
      <c r="N661" s="36">
        <f t="shared" si="38"/>
        <v>147.918652777778</v>
      </c>
      <c r="O661" s="36">
        <f t="shared" si="39"/>
        <v>147.92</v>
      </c>
    </row>
    <row r="662" s="1" customFormat="1" ht="14.25" spans="1:15">
      <c r="A662" s="19">
        <v>660</v>
      </c>
      <c r="B662" s="20" t="s">
        <v>50</v>
      </c>
      <c r="C662" s="27" t="s">
        <v>1930</v>
      </c>
      <c r="D662" s="29" t="s">
        <v>1931</v>
      </c>
      <c r="E662" s="23">
        <v>29800</v>
      </c>
      <c r="F662" s="23">
        <v>29800</v>
      </c>
      <c r="G662" s="20" t="s">
        <v>1714</v>
      </c>
      <c r="H662" s="20" t="s">
        <v>434</v>
      </c>
      <c r="I662" s="30" t="s">
        <v>331</v>
      </c>
      <c r="J662" s="20" t="s">
        <v>1714</v>
      </c>
      <c r="K662" s="20" t="s">
        <v>305</v>
      </c>
      <c r="L662" s="34">
        <f t="shared" si="37"/>
        <v>101</v>
      </c>
      <c r="M662" s="39">
        <v>0.035</v>
      </c>
      <c r="N662" s="36">
        <f t="shared" si="38"/>
        <v>292.619444444444</v>
      </c>
      <c r="O662" s="36">
        <f t="shared" si="39"/>
        <v>292.62</v>
      </c>
    </row>
    <row r="663" s="1" customFormat="1" ht="14.25" spans="1:15">
      <c r="A663" s="19">
        <v>661</v>
      </c>
      <c r="B663" s="20" t="s">
        <v>50</v>
      </c>
      <c r="C663" s="27" t="s">
        <v>1932</v>
      </c>
      <c r="D663" s="29" t="s">
        <v>1933</v>
      </c>
      <c r="E663" s="23">
        <v>40000</v>
      </c>
      <c r="F663" s="23">
        <v>40000</v>
      </c>
      <c r="G663" s="20" t="s">
        <v>1718</v>
      </c>
      <c r="H663" s="20" t="s">
        <v>529</v>
      </c>
      <c r="I663" s="30" t="s">
        <v>31</v>
      </c>
      <c r="J663" s="20" t="s">
        <v>1718</v>
      </c>
      <c r="K663" s="20" t="s">
        <v>305</v>
      </c>
      <c r="L663" s="34">
        <f t="shared" si="37"/>
        <v>94</v>
      </c>
      <c r="M663" s="39">
        <v>0.035</v>
      </c>
      <c r="N663" s="36">
        <f t="shared" si="38"/>
        <v>365.555555555556</v>
      </c>
      <c r="O663" s="36">
        <f t="shared" si="39"/>
        <v>365.56</v>
      </c>
    </row>
    <row r="664" s="1" customFormat="1" ht="14.25" spans="1:15">
      <c r="A664" s="19">
        <v>662</v>
      </c>
      <c r="B664" s="20" t="s">
        <v>50</v>
      </c>
      <c r="C664" s="27" t="s">
        <v>1934</v>
      </c>
      <c r="D664" s="29" t="s">
        <v>1935</v>
      </c>
      <c r="E664" s="23">
        <v>38000</v>
      </c>
      <c r="F664" s="23">
        <v>38000</v>
      </c>
      <c r="G664" s="20" t="s">
        <v>1718</v>
      </c>
      <c r="H664" s="20" t="s">
        <v>529</v>
      </c>
      <c r="I664" s="30" t="s">
        <v>869</v>
      </c>
      <c r="J664" s="20" t="s">
        <v>1718</v>
      </c>
      <c r="K664" s="20" t="s">
        <v>305</v>
      </c>
      <c r="L664" s="34">
        <f t="shared" ref="L664:L727" si="40">K664-J664</f>
        <v>94</v>
      </c>
      <c r="M664" s="39">
        <v>0.035</v>
      </c>
      <c r="N664" s="36">
        <f t="shared" si="38"/>
        <v>347.277777777778</v>
      </c>
      <c r="O664" s="36">
        <f t="shared" si="39"/>
        <v>347.28</v>
      </c>
    </row>
    <row r="665" s="1" customFormat="1" ht="14.25" spans="1:15">
      <c r="A665" s="19">
        <v>663</v>
      </c>
      <c r="B665" s="20" t="s">
        <v>50</v>
      </c>
      <c r="C665" s="27" t="s">
        <v>1936</v>
      </c>
      <c r="D665" s="29" t="s">
        <v>1937</v>
      </c>
      <c r="E665" s="23">
        <v>50000</v>
      </c>
      <c r="F665" s="23">
        <v>50000</v>
      </c>
      <c r="G665" s="20" t="s">
        <v>1760</v>
      </c>
      <c r="H665" s="20" t="s">
        <v>937</v>
      </c>
      <c r="I665" s="30" t="s">
        <v>919</v>
      </c>
      <c r="J665" s="20" t="s">
        <v>1760</v>
      </c>
      <c r="K665" s="20" t="s">
        <v>305</v>
      </c>
      <c r="L665" s="34">
        <f t="shared" si="40"/>
        <v>93</v>
      </c>
      <c r="M665" s="39">
        <v>0.035</v>
      </c>
      <c r="N665" s="36">
        <f t="shared" si="38"/>
        <v>452.083333333333</v>
      </c>
      <c r="O665" s="36">
        <f t="shared" si="39"/>
        <v>452.08</v>
      </c>
    </row>
    <row r="666" s="1" customFormat="1" ht="14.25" spans="1:15">
      <c r="A666" s="19">
        <v>664</v>
      </c>
      <c r="B666" s="20" t="s">
        <v>50</v>
      </c>
      <c r="C666" s="27" t="s">
        <v>79</v>
      </c>
      <c r="D666" s="29" t="s">
        <v>80</v>
      </c>
      <c r="E666" s="23">
        <v>40000</v>
      </c>
      <c r="F666" s="23">
        <v>40000</v>
      </c>
      <c r="G666" s="20" t="s">
        <v>255</v>
      </c>
      <c r="H666" s="20" t="s">
        <v>1686</v>
      </c>
      <c r="I666" s="30" t="s">
        <v>1938</v>
      </c>
      <c r="J666" s="20" t="s">
        <v>255</v>
      </c>
      <c r="K666" s="20" t="s">
        <v>305</v>
      </c>
      <c r="L666" s="34">
        <f t="shared" si="40"/>
        <v>88</v>
      </c>
      <c r="M666" s="39">
        <v>0.035</v>
      </c>
      <c r="N666" s="36">
        <f t="shared" si="38"/>
        <v>342.222222222222</v>
      </c>
      <c r="O666" s="36">
        <f t="shared" si="39"/>
        <v>342.22</v>
      </c>
    </row>
    <row r="667" s="1" customFormat="1" ht="14.25" spans="1:15">
      <c r="A667" s="19">
        <v>665</v>
      </c>
      <c r="B667" s="20" t="s">
        <v>50</v>
      </c>
      <c r="C667" s="27" t="s">
        <v>447</v>
      </c>
      <c r="D667" s="29" t="s">
        <v>448</v>
      </c>
      <c r="E667" s="23">
        <v>35000</v>
      </c>
      <c r="F667" s="23">
        <v>35000</v>
      </c>
      <c r="G667" s="20" t="s">
        <v>255</v>
      </c>
      <c r="H667" s="20" t="s">
        <v>1686</v>
      </c>
      <c r="I667" s="30" t="s">
        <v>610</v>
      </c>
      <c r="J667" s="20" t="s">
        <v>255</v>
      </c>
      <c r="K667" s="20" t="s">
        <v>305</v>
      </c>
      <c r="L667" s="34">
        <f t="shared" si="40"/>
        <v>88</v>
      </c>
      <c r="M667" s="39">
        <v>0.035</v>
      </c>
      <c r="N667" s="36">
        <f t="shared" si="38"/>
        <v>299.444444444444</v>
      </c>
      <c r="O667" s="36">
        <f t="shared" si="39"/>
        <v>299.44</v>
      </c>
    </row>
    <row r="668" s="1" customFormat="1" ht="14.25" spans="1:15">
      <c r="A668" s="19">
        <v>666</v>
      </c>
      <c r="B668" s="20" t="s">
        <v>50</v>
      </c>
      <c r="C668" s="27" t="s">
        <v>261</v>
      </c>
      <c r="D668" s="29" t="s">
        <v>262</v>
      </c>
      <c r="E668" s="23">
        <v>27000</v>
      </c>
      <c r="F668" s="23">
        <v>27000</v>
      </c>
      <c r="G668" s="20" t="s">
        <v>89</v>
      </c>
      <c r="H668" s="20" t="s">
        <v>558</v>
      </c>
      <c r="I668" s="30" t="s">
        <v>31</v>
      </c>
      <c r="J668" s="20" t="s">
        <v>89</v>
      </c>
      <c r="K668" s="20" t="s">
        <v>305</v>
      </c>
      <c r="L668" s="34">
        <f t="shared" si="40"/>
        <v>87</v>
      </c>
      <c r="M668" s="39">
        <v>0.035</v>
      </c>
      <c r="N668" s="36">
        <f t="shared" si="38"/>
        <v>228.375</v>
      </c>
      <c r="O668" s="36">
        <f t="shared" si="39"/>
        <v>228.38</v>
      </c>
    </row>
    <row r="669" s="1" customFormat="1" ht="14.25" spans="1:15">
      <c r="A669" s="19">
        <v>667</v>
      </c>
      <c r="B669" s="20" t="s">
        <v>50</v>
      </c>
      <c r="C669" s="27" t="s">
        <v>180</v>
      </c>
      <c r="D669" s="29" t="s">
        <v>181</v>
      </c>
      <c r="E669" s="23">
        <v>34000</v>
      </c>
      <c r="F669" s="23">
        <v>34000</v>
      </c>
      <c r="G669" s="20" t="s">
        <v>255</v>
      </c>
      <c r="H669" s="20" t="s">
        <v>1686</v>
      </c>
      <c r="I669" s="30" t="s">
        <v>317</v>
      </c>
      <c r="J669" s="20" t="s">
        <v>255</v>
      </c>
      <c r="K669" s="20" t="s">
        <v>305</v>
      </c>
      <c r="L669" s="34">
        <f t="shared" si="40"/>
        <v>88</v>
      </c>
      <c r="M669" s="39">
        <v>0.035</v>
      </c>
      <c r="N669" s="36">
        <f t="shared" si="38"/>
        <v>290.888888888889</v>
      </c>
      <c r="O669" s="36">
        <f t="shared" si="39"/>
        <v>290.89</v>
      </c>
    </row>
    <row r="670" s="1" customFormat="1" ht="14.25" spans="1:15">
      <c r="A670" s="19">
        <v>668</v>
      </c>
      <c r="B670" s="20" t="s">
        <v>50</v>
      </c>
      <c r="C670" s="27" t="s">
        <v>1939</v>
      </c>
      <c r="D670" s="29" t="s">
        <v>1940</v>
      </c>
      <c r="E670" s="23">
        <v>40000</v>
      </c>
      <c r="F670" s="23">
        <v>40000</v>
      </c>
      <c r="G670" s="20" t="s">
        <v>1773</v>
      </c>
      <c r="H670" s="20" t="s">
        <v>675</v>
      </c>
      <c r="I670" s="30" t="s">
        <v>610</v>
      </c>
      <c r="J670" s="20" t="s">
        <v>1773</v>
      </c>
      <c r="K670" s="20" t="s">
        <v>305</v>
      </c>
      <c r="L670" s="34">
        <f t="shared" si="40"/>
        <v>107</v>
      </c>
      <c r="M670" s="39">
        <v>0.035</v>
      </c>
      <c r="N670" s="36">
        <f t="shared" si="38"/>
        <v>416.111111111111</v>
      </c>
      <c r="O670" s="36">
        <f t="shared" si="39"/>
        <v>416.11</v>
      </c>
    </row>
    <row r="671" s="1" customFormat="1" ht="14.25" spans="1:15">
      <c r="A671" s="19">
        <v>669</v>
      </c>
      <c r="B671" s="20" t="s">
        <v>50</v>
      </c>
      <c r="C671" s="27" t="s">
        <v>1941</v>
      </c>
      <c r="D671" s="29" t="s">
        <v>1942</v>
      </c>
      <c r="E671" s="23">
        <v>30000</v>
      </c>
      <c r="F671" s="23">
        <v>30000</v>
      </c>
      <c r="G671" s="20" t="s">
        <v>1703</v>
      </c>
      <c r="H671" s="20" t="s">
        <v>386</v>
      </c>
      <c r="I671" s="30" t="s">
        <v>458</v>
      </c>
      <c r="J671" s="20" t="s">
        <v>1703</v>
      </c>
      <c r="K671" s="20" t="s">
        <v>305</v>
      </c>
      <c r="L671" s="34">
        <f t="shared" si="40"/>
        <v>103</v>
      </c>
      <c r="M671" s="39">
        <v>0.035</v>
      </c>
      <c r="N671" s="36">
        <f t="shared" si="38"/>
        <v>300.416666666667</v>
      </c>
      <c r="O671" s="36">
        <f t="shared" si="39"/>
        <v>300.42</v>
      </c>
    </row>
    <row r="672" s="1" customFormat="1" ht="14.25" spans="1:15">
      <c r="A672" s="19">
        <v>670</v>
      </c>
      <c r="B672" s="20" t="s">
        <v>50</v>
      </c>
      <c r="C672" s="27" t="s">
        <v>1943</v>
      </c>
      <c r="D672" s="29" t="s">
        <v>1944</v>
      </c>
      <c r="E672" s="23">
        <v>38000</v>
      </c>
      <c r="F672" s="23">
        <v>38000</v>
      </c>
      <c r="G672" s="20" t="s">
        <v>1743</v>
      </c>
      <c r="H672" s="20" t="s">
        <v>1378</v>
      </c>
      <c r="I672" s="30" t="s">
        <v>31</v>
      </c>
      <c r="J672" s="20" t="s">
        <v>1743</v>
      </c>
      <c r="K672" s="20" t="s">
        <v>305</v>
      </c>
      <c r="L672" s="34">
        <f t="shared" si="40"/>
        <v>99</v>
      </c>
      <c r="M672" s="39">
        <v>0.035</v>
      </c>
      <c r="N672" s="36">
        <f t="shared" si="38"/>
        <v>365.75</v>
      </c>
      <c r="O672" s="36">
        <f t="shared" si="39"/>
        <v>365.75</v>
      </c>
    </row>
    <row r="673" s="1" customFormat="1" ht="14.25" spans="1:15">
      <c r="A673" s="19">
        <v>671</v>
      </c>
      <c r="B673" s="20" t="s">
        <v>50</v>
      </c>
      <c r="C673" s="27" t="s">
        <v>1945</v>
      </c>
      <c r="D673" s="29" t="s">
        <v>1946</v>
      </c>
      <c r="E673" s="23">
        <v>26000</v>
      </c>
      <c r="F673" s="23">
        <v>26000</v>
      </c>
      <c r="G673" s="20" t="s">
        <v>1722</v>
      </c>
      <c r="H673" s="20" t="s">
        <v>937</v>
      </c>
      <c r="I673" s="30" t="s">
        <v>1947</v>
      </c>
      <c r="J673" s="20" t="s">
        <v>1722</v>
      </c>
      <c r="K673" s="20" t="s">
        <v>305</v>
      </c>
      <c r="L673" s="34">
        <f t="shared" si="40"/>
        <v>92</v>
      </c>
      <c r="M673" s="39">
        <v>0.035</v>
      </c>
      <c r="N673" s="36">
        <f t="shared" si="38"/>
        <v>232.555555555556</v>
      </c>
      <c r="O673" s="36">
        <f t="shared" si="39"/>
        <v>232.56</v>
      </c>
    </row>
    <row r="674" s="1" customFormat="1" ht="14.25" spans="1:15">
      <c r="A674" s="19">
        <v>672</v>
      </c>
      <c r="B674" s="20" t="s">
        <v>50</v>
      </c>
      <c r="C674" s="27" t="s">
        <v>1948</v>
      </c>
      <c r="D674" s="29" t="s">
        <v>1949</v>
      </c>
      <c r="E674" s="23">
        <v>38000</v>
      </c>
      <c r="F674" s="23">
        <v>38000</v>
      </c>
      <c r="G674" s="20" t="s">
        <v>1722</v>
      </c>
      <c r="H674" s="20" t="s">
        <v>937</v>
      </c>
      <c r="I674" s="30" t="s">
        <v>31</v>
      </c>
      <c r="J674" s="20" t="s">
        <v>1722</v>
      </c>
      <c r="K674" s="20" t="s">
        <v>305</v>
      </c>
      <c r="L674" s="34">
        <f t="shared" si="40"/>
        <v>92</v>
      </c>
      <c r="M674" s="39">
        <v>0.035</v>
      </c>
      <c r="N674" s="36">
        <f t="shared" si="38"/>
        <v>339.888888888889</v>
      </c>
      <c r="O674" s="36">
        <f t="shared" si="39"/>
        <v>339.89</v>
      </c>
    </row>
    <row r="675" s="1" customFormat="1" ht="14.25" spans="1:15">
      <c r="A675" s="19">
        <v>673</v>
      </c>
      <c r="B675" s="20" t="s">
        <v>50</v>
      </c>
      <c r="C675" s="27" t="s">
        <v>1950</v>
      </c>
      <c r="D675" s="29" t="s">
        <v>1951</v>
      </c>
      <c r="E675" s="23">
        <v>20000</v>
      </c>
      <c r="F675" s="23">
        <v>20000</v>
      </c>
      <c r="G675" s="20" t="s">
        <v>1731</v>
      </c>
      <c r="H675" s="20" t="s">
        <v>1508</v>
      </c>
      <c r="I675" s="30" t="s">
        <v>75</v>
      </c>
      <c r="J675" s="20" t="s">
        <v>1731</v>
      </c>
      <c r="K675" s="20" t="s">
        <v>305</v>
      </c>
      <c r="L675" s="34">
        <f t="shared" si="40"/>
        <v>106</v>
      </c>
      <c r="M675" s="39">
        <v>0.035</v>
      </c>
      <c r="N675" s="36">
        <f t="shared" si="38"/>
        <v>206.111111111111</v>
      </c>
      <c r="O675" s="36">
        <f t="shared" si="39"/>
        <v>206.11</v>
      </c>
    </row>
    <row r="676" s="1" customFormat="1" ht="14.25" spans="1:15">
      <c r="A676" s="19">
        <v>674</v>
      </c>
      <c r="B676" s="20" t="s">
        <v>50</v>
      </c>
      <c r="C676" s="27" t="s">
        <v>1952</v>
      </c>
      <c r="D676" s="29" t="s">
        <v>1953</v>
      </c>
      <c r="E676" s="23">
        <v>36000</v>
      </c>
      <c r="F676" s="23">
        <v>36000</v>
      </c>
      <c r="G676" s="20" t="s">
        <v>1714</v>
      </c>
      <c r="H676" s="20" t="s">
        <v>434</v>
      </c>
      <c r="I676" s="30" t="s">
        <v>31</v>
      </c>
      <c r="J676" s="20" t="s">
        <v>1714</v>
      </c>
      <c r="K676" s="20" t="s">
        <v>305</v>
      </c>
      <c r="L676" s="34">
        <f t="shared" si="40"/>
        <v>101</v>
      </c>
      <c r="M676" s="39">
        <v>0.035</v>
      </c>
      <c r="N676" s="36">
        <f t="shared" si="38"/>
        <v>353.5</v>
      </c>
      <c r="O676" s="36">
        <f t="shared" si="39"/>
        <v>353.5</v>
      </c>
    </row>
    <row r="677" s="1" customFormat="1" ht="14.25" spans="1:15">
      <c r="A677" s="19">
        <v>675</v>
      </c>
      <c r="B677" s="20" t="s">
        <v>50</v>
      </c>
      <c r="C677" s="27" t="s">
        <v>1954</v>
      </c>
      <c r="D677" s="29" t="s">
        <v>1955</v>
      </c>
      <c r="E677" s="23">
        <v>18000</v>
      </c>
      <c r="F677" s="23">
        <v>18000</v>
      </c>
      <c r="G677" s="20" t="s">
        <v>1740</v>
      </c>
      <c r="H677" s="20" t="s">
        <v>533</v>
      </c>
      <c r="I677" s="30" t="s">
        <v>31</v>
      </c>
      <c r="J677" s="20" t="s">
        <v>1740</v>
      </c>
      <c r="K677" s="20" t="s">
        <v>305</v>
      </c>
      <c r="L677" s="34">
        <f t="shared" si="40"/>
        <v>100</v>
      </c>
      <c r="M677" s="39">
        <v>0.035</v>
      </c>
      <c r="N677" s="36">
        <f t="shared" si="38"/>
        <v>175</v>
      </c>
      <c r="O677" s="36">
        <f t="shared" si="39"/>
        <v>175</v>
      </c>
    </row>
    <row r="678" s="1" customFormat="1" ht="14.25" spans="1:15">
      <c r="A678" s="19">
        <v>676</v>
      </c>
      <c r="B678" s="20" t="s">
        <v>50</v>
      </c>
      <c r="C678" s="27" t="s">
        <v>1956</v>
      </c>
      <c r="D678" s="29" t="s">
        <v>1957</v>
      </c>
      <c r="E678" s="23">
        <v>13000</v>
      </c>
      <c r="F678" s="23">
        <v>13000</v>
      </c>
      <c r="G678" s="20" t="s">
        <v>1763</v>
      </c>
      <c r="H678" s="20" t="s">
        <v>1958</v>
      </c>
      <c r="I678" s="30" t="s">
        <v>31</v>
      </c>
      <c r="J678" s="20" t="s">
        <v>1763</v>
      </c>
      <c r="K678" s="20" t="s">
        <v>305</v>
      </c>
      <c r="L678" s="34">
        <f t="shared" si="40"/>
        <v>91</v>
      </c>
      <c r="M678" s="39">
        <v>0.03</v>
      </c>
      <c r="N678" s="36">
        <f t="shared" si="38"/>
        <v>98.5833333333333</v>
      </c>
      <c r="O678" s="36">
        <f t="shared" si="39"/>
        <v>98.58</v>
      </c>
    </row>
    <row r="679" s="1" customFormat="1" ht="14.25" spans="1:15">
      <c r="A679" s="19">
        <v>677</v>
      </c>
      <c r="B679" s="20" t="s">
        <v>50</v>
      </c>
      <c r="C679" s="27" t="s">
        <v>1959</v>
      </c>
      <c r="D679" s="29" t="s">
        <v>1960</v>
      </c>
      <c r="E679" s="23">
        <v>40000</v>
      </c>
      <c r="F679" s="23">
        <v>40000</v>
      </c>
      <c r="G679" s="20" t="s">
        <v>1722</v>
      </c>
      <c r="H679" s="20" t="s">
        <v>862</v>
      </c>
      <c r="I679" s="30" t="s">
        <v>711</v>
      </c>
      <c r="J679" s="20" t="s">
        <v>1722</v>
      </c>
      <c r="K679" s="20" t="s">
        <v>305</v>
      </c>
      <c r="L679" s="34">
        <f t="shared" si="40"/>
        <v>92</v>
      </c>
      <c r="M679" s="39">
        <v>0.035</v>
      </c>
      <c r="N679" s="36">
        <f t="shared" si="38"/>
        <v>357.777777777778</v>
      </c>
      <c r="O679" s="36">
        <f t="shared" si="39"/>
        <v>357.78</v>
      </c>
    </row>
    <row r="680" s="1" customFormat="1" ht="14.25" spans="1:15">
      <c r="A680" s="19">
        <v>678</v>
      </c>
      <c r="B680" s="20" t="s">
        <v>148</v>
      </c>
      <c r="C680" s="27" t="s">
        <v>1961</v>
      </c>
      <c r="D680" s="29" t="s">
        <v>1962</v>
      </c>
      <c r="E680" s="23">
        <v>30000</v>
      </c>
      <c r="F680" s="23">
        <v>30000</v>
      </c>
      <c r="G680" s="20" t="s">
        <v>99</v>
      </c>
      <c r="H680" s="20" t="s">
        <v>506</v>
      </c>
      <c r="I680" s="30" t="s">
        <v>31</v>
      </c>
      <c r="J680" s="20" t="s">
        <v>99</v>
      </c>
      <c r="K680" s="20" t="s">
        <v>305</v>
      </c>
      <c r="L680" s="34">
        <f t="shared" si="40"/>
        <v>85</v>
      </c>
      <c r="M680" s="39">
        <v>0.035</v>
      </c>
      <c r="N680" s="36">
        <f t="shared" si="38"/>
        <v>247.916666666667</v>
      </c>
      <c r="O680" s="36">
        <f t="shared" si="39"/>
        <v>247.92</v>
      </c>
    </row>
    <row r="681" s="1" customFormat="1" ht="14.25" spans="1:15">
      <c r="A681" s="19">
        <v>679</v>
      </c>
      <c r="B681" s="20" t="s">
        <v>148</v>
      </c>
      <c r="C681" s="27" t="s">
        <v>269</v>
      </c>
      <c r="D681" s="29" t="s">
        <v>270</v>
      </c>
      <c r="E681" s="23">
        <v>40000</v>
      </c>
      <c r="F681" s="23">
        <v>40000</v>
      </c>
      <c r="G681" s="20" t="s">
        <v>255</v>
      </c>
      <c r="H681" s="20" t="s">
        <v>1963</v>
      </c>
      <c r="I681" s="30" t="s">
        <v>1964</v>
      </c>
      <c r="J681" s="20" t="s">
        <v>255</v>
      </c>
      <c r="K681" s="20" t="s">
        <v>305</v>
      </c>
      <c r="L681" s="34">
        <f t="shared" si="40"/>
        <v>88</v>
      </c>
      <c r="M681" s="39">
        <v>0.035</v>
      </c>
      <c r="N681" s="36">
        <f t="shared" si="38"/>
        <v>342.222222222222</v>
      </c>
      <c r="O681" s="36">
        <f t="shared" si="39"/>
        <v>342.22</v>
      </c>
    </row>
    <row r="682" s="1" customFormat="1" ht="14.25" spans="1:15">
      <c r="A682" s="19">
        <v>680</v>
      </c>
      <c r="B682" s="20" t="s">
        <v>148</v>
      </c>
      <c r="C682" s="27" t="s">
        <v>1965</v>
      </c>
      <c r="D682" s="29" t="s">
        <v>1966</v>
      </c>
      <c r="E682" s="23">
        <v>37800</v>
      </c>
      <c r="F682" s="23">
        <v>37800</v>
      </c>
      <c r="G682" s="20" t="s">
        <v>1731</v>
      </c>
      <c r="H682" s="20" t="s">
        <v>1508</v>
      </c>
      <c r="I682" s="30" t="s">
        <v>973</v>
      </c>
      <c r="J682" s="20" t="s">
        <v>1731</v>
      </c>
      <c r="K682" s="20" t="s">
        <v>305</v>
      </c>
      <c r="L682" s="34">
        <f t="shared" si="40"/>
        <v>106</v>
      </c>
      <c r="M682" s="39">
        <v>0.035</v>
      </c>
      <c r="N682" s="36">
        <f t="shared" si="38"/>
        <v>389.55</v>
      </c>
      <c r="O682" s="36">
        <f t="shared" si="39"/>
        <v>389.55</v>
      </c>
    </row>
    <row r="683" s="1" customFormat="1" ht="14.25" spans="1:15">
      <c r="A683" s="19">
        <v>681</v>
      </c>
      <c r="B683" s="20" t="s">
        <v>148</v>
      </c>
      <c r="C683" s="27" t="s">
        <v>189</v>
      </c>
      <c r="D683" s="29" t="s">
        <v>1967</v>
      </c>
      <c r="E683" s="23">
        <v>50000</v>
      </c>
      <c r="F683" s="23">
        <v>50000</v>
      </c>
      <c r="G683" s="20" t="s">
        <v>1755</v>
      </c>
      <c r="H683" s="20" t="s">
        <v>1378</v>
      </c>
      <c r="I683" s="30" t="s">
        <v>973</v>
      </c>
      <c r="J683" s="20" t="s">
        <v>1755</v>
      </c>
      <c r="K683" s="20" t="s">
        <v>305</v>
      </c>
      <c r="L683" s="34">
        <f t="shared" si="40"/>
        <v>98</v>
      </c>
      <c r="M683" s="39">
        <v>0.035</v>
      </c>
      <c r="N683" s="36">
        <f t="shared" si="38"/>
        <v>476.388888888889</v>
      </c>
      <c r="O683" s="36">
        <f t="shared" si="39"/>
        <v>476.39</v>
      </c>
    </row>
    <row r="684" s="1" customFormat="1" ht="14.25" spans="1:15">
      <c r="A684" s="19">
        <v>682</v>
      </c>
      <c r="B684" s="20" t="s">
        <v>148</v>
      </c>
      <c r="C684" s="27" t="s">
        <v>1968</v>
      </c>
      <c r="D684" s="29" t="s">
        <v>1969</v>
      </c>
      <c r="E684" s="23">
        <v>40000</v>
      </c>
      <c r="F684" s="23">
        <v>40000</v>
      </c>
      <c r="G684" s="20" t="s">
        <v>1718</v>
      </c>
      <c r="H684" s="20" t="s">
        <v>335</v>
      </c>
      <c r="I684" s="30" t="s">
        <v>1970</v>
      </c>
      <c r="J684" s="20" t="s">
        <v>1718</v>
      </c>
      <c r="K684" s="20" t="s">
        <v>305</v>
      </c>
      <c r="L684" s="34">
        <f t="shared" si="40"/>
        <v>94</v>
      </c>
      <c r="M684" s="39">
        <v>0.035</v>
      </c>
      <c r="N684" s="36">
        <f t="shared" si="38"/>
        <v>365.555555555556</v>
      </c>
      <c r="O684" s="36">
        <f t="shared" si="39"/>
        <v>365.56</v>
      </c>
    </row>
    <row r="685" s="1" customFormat="1" ht="14.25" spans="1:15">
      <c r="A685" s="19">
        <v>683</v>
      </c>
      <c r="B685" s="20" t="s">
        <v>264</v>
      </c>
      <c r="C685" s="27" t="s">
        <v>1971</v>
      </c>
      <c r="D685" s="29" t="s">
        <v>1972</v>
      </c>
      <c r="E685" s="23">
        <v>40000</v>
      </c>
      <c r="F685" s="23">
        <v>40000</v>
      </c>
      <c r="G685" s="20" t="s">
        <v>1731</v>
      </c>
      <c r="H685" s="20" t="s">
        <v>514</v>
      </c>
      <c r="I685" s="30" t="s">
        <v>199</v>
      </c>
      <c r="J685" s="20" t="s">
        <v>1731</v>
      </c>
      <c r="K685" s="20" t="s">
        <v>305</v>
      </c>
      <c r="L685" s="34">
        <f t="shared" si="40"/>
        <v>106</v>
      </c>
      <c r="M685" s="39">
        <v>0.035</v>
      </c>
      <c r="N685" s="36">
        <f t="shared" si="38"/>
        <v>412.222222222222</v>
      </c>
      <c r="O685" s="36">
        <f t="shared" si="39"/>
        <v>412.22</v>
      </c>
    </row>
    <row r="686" s="1" customFormat="1" ht="14.25" spans="1:15">
      <c r="A686" s="19">
        <v>684</v>
      </c>
      <c r="B686" s="20" t="s">
        <v>264</v>
      </c>
      <c r="C686" s="27" t="s">
        <v>1973</v>
      </c>
      <c r="D686" s="29" t="s">
        <v>1974</v>
      </c>
      <c r="E686" s="23">
        <v>40000</v>
      </c>
      <c r="F686" s="23">
        <v>40000</v>
      </c>
      <c r="G686" s="20" t="s">
        <v>1731</v>
      </c>
      <c r="H686" s="20" t="s">
        <v>514</v>
      </c>
      <c r="I686" s="30" t="s">
        <v>1975</v>
      </c>
      <c r="J686" s="20" t="s">
        <v>1731</v>
      </c>
      <c r="K686" s="20" t="s">
        <v>305</v>
      </c>
      <c r="L686" s="34">
        <f t="shared" si="40"/>
        <v>106</v>
      </c>
      <c r="M686" s="39">
        <v>0.035</v>
      </c>
      <c r="N686" s="36">
        <f t="shared" si="38"/>
        <v>412.222222222222</v>
      </c>
      <c r="O686" s="36">
        <f t="shared" si="39"/>
        <v>412.22</v>
      </c>
    </row>
    <row r="687" s="1" customFormat="1" ht="14.25" spans="1:15">
      <c r="A687" s="19">
        <v>685</v>
      </c>
      <c r="B687" s="20" t="s">
        <v>264</v>
      </c>
      <c r="C687" s="27" t="s">
        <v>1976</v>
      </c>
      <c r="D687" s="29" t="s">
        <v>1977</v>
      </c>
      <c r="E687" s="23">
        <v>40000</v>
      </c>
      <c r="F687" s="23">
        <v>40000</v>
      </c>
      <c r="G687" s="20" t="s">
        <v>1697</v>
      </c>
      <c r="H687" s="20" t="s">
        <v>823</v>
      </c>
      <c r="I687" s="30" t="s">
        <v>90</v>
      </c>
      <c r="J687" s="20" t="s">
        <v>1697</v>
      </c>
      <c r="K687" s="20" t="s">
        <v>305</v>
      </c>
      <c r="L687" s="34">
        <f t="shared" si="40"/>
        <v>102</v>
      </c>
      <c r="M687" s="39">
        <v>0.035</v>
      </c>
      <c r="N687" s="36">
        <f t="shared" si="38"/>
        <v>396.666666666667</v>
      </c>
      <c r="O687" s="36">
        <f t="shared" si="39"/>
        <v>396.67</v>
      </c>
    </row>
    <row r="688" s="1" customFormat="1" ht="14.25" spans="1:15">
      <c r="A688" s="19">
        <v>686</v>
      </c>
      <c r="B688" s="20" t="s">
        <v>264</v>
      </c>
      <c r="C688" s="27" t="s">
        <v>1978</v>
      </c>
      <c r="D688" s="29" t="s">
        <v>1979</v>
      </c>
      <c r="E688" s="23">
        <v>40000</v>
      </c>
      <c r="F688" s="23">
        <v>40000</v>
      </c>
      <c r="G688" s="20" t="s">
        <v>1697</v>
      </c>
      <c r="H688" s="20" t="s">
        <v>823</v>
      </c>
      <c r="I688" s="30" t="s">
        <v>199</v>
      </c>
      <c r="J688" s="20" t="s">
        <v>1697</v>
      </c>
      <c r="K688" s="20" t="s">
        <v>305</v>
      </c>
      <c r="L688" s="34">
        <f t="shared" si="40"/>
        <v>102</v>
      </c>
      <c r="M688" s="39">
        <v>0.035</v>
      </c>
      <c r="N688" s="36">
        <f t="shared" si="38"/>
        <v>396.666666666667</v>
      </c>
      <c r="O688" s="36">
        <f t="shared" si="39"/>
        <v>396.67</v>
      </c>
    </row>
    <row r="689" s="1" customFormat="1" ht="14.25" spans="1:15">
      <c r="A689" s="19">
        <v>687</v>
      </c>
      <c r="B689" s="20" t="s">
        <v>264</v>
      </c>
      <c r="C689" s="27" t="s">
        <v>1980</v>
      </c>
      <c r="D689" s="29" t="s">
        <v>1981</v>
      </c>
      <c r="E689" s="23">
        <v>40000</v>
      </c>
      <c r="F689" s="23">
        <v>40000</v>
      </c>
      <c r="G689" s="20" t="s">
        <v>1697</v>
      </c>
      <c r="H689" s="20" t="s">
        <v>823</v>
      </c>
      <c r="I689" s="30" t="s">
        <v>1982</v>
      </c>
      <c r="J689" s="20" t="s">
        <v>1697</v>
      </c>
      <c r="K689" s="20" t="s">
        <v>305</v>
      </c>
      <c r="L689" s="34">
        <f t="shared" si="40"/>
        <v>102</v>
      </c>
      <c r="M689" s="39">
        <v>0.035</v>
      </c>
      <c r="N689" s="36">
        <f t="shared" si="38"/>
        <v>396.666666666667</v>
      </c>
      <c r="O689" s="36">
        <f t="shared" si="39"/>
        <v>396.67</v>
      </c>
    </row>
    <row r="690" s="1" customFormat="1" ht="14.25" spans="1:15">
      <c r="A690" s="19">
        <v>688</v>
      </c>
      <c r="B690" s="20" t="s">
        <v>264</v>
      </c>
      <c r="C690" s="27" t="s">
        <v>1983</v>
      </c>
      <c r="D690" s="29" t="s">
        <v>1984</v>
      </c>
      <c r="E690" s="23">
        <v>27000</v>
      </c>
      <c r="F690" s="23">
        <v>27000</v>
      </c>
      <c r="G690" s="20" t="s">
        <v>1714</v>
      </c>
      <c r="H690" s="20" t="s">
        <v>823</v>
      </c>
      <c r="I690" s="30" t="s">
        <v>90</v>
      </c>
      <c r="J690" s="20" t="s">
        <v>1714</v>
      </c>
      <c r="K690" s="20" t="s">
        <v>305</v>
      </c>
      <c r="L690" s="34">
        <f t="shared" si="40"/>
        <v>101</v>
      </c>
      <c r="M690" s="39">
        <v>0.035</v>
      </c>
      <c r="N690" s="36">
        <f t="shared" si="38"/>
        <v>265.125</v>
      </c>
      <c r="O690" s="36">
        <f t="shared" si="39"/>
        <v>265.13</v>
      </c>
    </row>
    <row r="691" s="1" customFormat="1" ht="14.25" spans="1:15">
      <c r="A691" s="19">
        <v>689</v>
      </c>
      <c r="B691" s="20" t="s">
        <v>264</v>
      </c>
      <c r="C691" s="27" t="s">
        <v>1985</v>
      </c>
      <c r="D691" s="29" t="s">
        <v>1986</v>
      </c>
      <c r="E691" s="23">
        <v>40000</v>
      </c>
      <c r="F691" s="23">
        <v>40000</v>
      </c>
      <c r="G691" s="20" t="s">
        <v>1740</v>
      </c>
      <c r="H691" s="20" t="s">
        <v>533</v>
      </c>
      <c r="I691" s="30" t="s">
        <v>610</v>
      </c>
      <c r="J691" s="20" t="s">
        <v>1740</v>
      </c>
      <c r="K691" s="20" t="s">
        <v>305</v>
      </c>
      <c r="L691" s="34">
        <f t="shared" si="40"/>
        <v>100</v>
      </c>
      <c r="M691" s="39">
        <v>0.035</v>
      </c>
      <c r="N691" s="36">
        <f t="shared" si="38"/>
        <v>388.888888888889</v>
      </c>
      <c r="O691" s="36">
        <f t="shared" si="39"/>
        <v>388.89</v>
      </c>
    </row>
    <row r="692" s="1" customFormat="1" ht="14.25" spans="1:15">
      <c r="A692" s="19">
        <v>690</v>
      </c>
      <c r="B692" s="20" t="s">
        <v>264</v>
      </c>
      <c r="C692" s="27" t="s">
        <v>1987</v>
      </c>
      <c r="D692" s="29" t="s">
        <v>1988</v>
      </c>
      <c r="E692" s="23">
        <v>28000</v>
      </c>
      <c r="F692" s="23">
        <v>28000</v>
      </c>
      <c r="G692" s="20" t="s">
        <v>1740</v>
      </c>
      <c r="H692" s="20" t="s">
        <v>533</v>
      </c>
      <c r="I692" s="30" t="s">
        <v>1989</v>
      </c>
      <c r="J692" s="20" t="s">
        <v>1740</v>
      </c>
      <c r="K692" s="20" t="s">
        <v>305</v>
      </c>
      <c r="L692" s="34">
        <f t="shared" si="40"/>
        <v>100</v>
      </c>
      <c r="M692" s="39">
        <v>0.035</v>
      </c>
      <c r="N692" s="36">
        <f t="shared" si="38"/>
        <v>272.222222222222</v>
      </c>
      <c r="O692" s="36">
        <f t="shared" si="39"/>
        <v>272.22</v>
      </c>
    </row>
    <row r="693" s="1" customFormat="1" ht="14.25" spans="1:15">
      <c r="A693" s="19">
        <v>691</v>
      </c>
      <c r="B693" s="20" t="s">
        <v>264</v>
      </c>
      <c r="C693" s="27" t="s">
        <v>1990</v>
      </c>
      <c r="D693" s="29" t="s">
        <v>1991</v>
      </c>
      <c r="E693" s="23">
        <v>40000</v>
      </c>
      <c r="F693" s="23">
        <v>40000</v>
      </c>
      <c r="G693" s="20" t="s">
        <v>1684</v>
      </c>
      <c r="H693" s="20" t="s">
        <v>493</v>
      </c>
      <c r="I693" s="30" t="s">
        <v>1992</v>
      </c>
      <c r="J693" s="20" t="s">
        <v>1684</v>
      </c>
      <c r="K693" s="20" t="s">
        <v>305</v>
      </c>
      <c r="L693" s="34">
        <f t="shared" si="40"/>
        <v>96</v>
      </c>
      <c r="M693" s="39">
        <v>0.035</v>
      </c>
      <c r="N693" s="36">
        <f t="shared" si="38"/>
        <v>373.333333333333</v>
      </c>
      <c r="O693" s="36">
        <f t="shared" si="39"/>
        <v>373.33</v>
      </c>
    </row>
    <row r="694" s="1" customFormat="1" ht="14.25" spans="1:15">
      <c r="A694" s="19">
        <v>692</v>
      </c>
      <c r="B694" s="20" t="s">
        <v>264</v>
      </c>
      <c r="C694" s="27" t="s">
        <v>1993</v>
      </c>
      <c r="D694" s="29" t="s">
        <v>1994</v>
      </c>
      <c r="E694" s="23">
        <v>24000</v>
      </c>
      <c r="F694" s="23">
        <v>24000</v>
      </c>
      <c r="G694" s="20" t="s">
        <v>1718</v>
      </c>
      <c r="H694" s="20" t="s">
        <v>529</v>
      </c>
      <c r="I694" s="30" t="s">
        <v>1995</v>
      </c>
      <c r="J694" s="20" t="s">
        <v>1718</v>
      </c>
      <c r="K694" s="20" t="s">
        <v>305</v>
      </c>
      <c r="L694" s="34">
        <f t="shared" si="40"/>
        <v>94</v>
      </c>
      <c r="M694" s="39">
        <v>0.035</v>
      </c>
      <c r="N694" s="36">
        <f t="shared" si="38"/>
        <v>219.333333333333</v>
      </c>
      <c r="O694" s="36">
        <f t="shared" si="39"/>
        <v>219.33</v>
      </c>
    </row>
    <row r="695" s="1" customFormat="1" ht="14.25" spans="1:15">
      <c r="A695" s="19">
        <v>693</v>
      </c>
      <c r="B695" s="20" t="s">
        <v>264</v>
      </c>
      <c r="C695" s="27" t="s">
        <v>1996</v>
      </c>
      <c r="D695" s="29" t="s">
        <v>1997</v>
      </c>
      <c r="E695" s="23">
        <v>30000</v>
      </c>
      <c r="F695" s="23">
        <v>30000</v>
      </c>
      <c r="G695" s="20" t="s">
        <v>1760</v>
      </c>
      <c r="H695" s="20" t="s">
        <v>529</v>
      </c>
      <c r="I695" s="30" t="s">
        <v>90</v>
      </c>
      <c r="J695" s="20" t="s">
        <v>1760</v>
      </c>
      <c r="K695" s="20" t="s">
        <v>305</v>
      </c>
      <c r="L695" s="34">
        <f t="shared" si="40"/>
        <v>93</v>
      </c>
      <c r="M695" s="39">
        <v>0.035</v>
      </c>
      <c r="N695" s="36">
        <f t="shared" si="38"/>
        <v>271.25</v>
      </c>
      <c r="O695" s="36">
        <f t="shared" si="39"/>
        <v>271.25</v>
      </c>
    </row>
    <row r="696" s="1" customFormat="1" ht="14.25" spans="1:15">
      <c r="A696" s="19">
        <v>694</v>
      </c>
      <c r="B696" s="20" t="s">
        <v>264</v>
      </c>
      <c r="C696" s="27" t="s">
        <v>1998</v>
      </c>
      <c r="D696" s="29" t="s">
        <v>1991</v>
      </c>
      <c r="E696" s="23">
        <v>32000</v>
      </c>
      <c r="F696" s="23">
        <v>32000</v>
      </c>
      <c r="G696" s="20" t="s">
        <v>1746</v>
      </c>
      <c r="H696" s="20" t="s">
        <v>1133</v>
      </c>
      <c r="I696" s="30" t="s">
        <v>1999</v>
      </c>
      <c r="J696" s="20" t="s">
        <v>1746</v>
      </c>
      <c r="K696" s="20" t="s">
        <v>305</v>
      </c>
      <c r="L696" s="34">
        <f t="shared" si="40"/>
        <v>95</v>
      </c>
      <c r="M696" s="39">
        <v>0.035</v>
      </c>
      <c r="N696" s="36">
        <f t="shared" si="38"/>
        <v>295.555555555556</v>
      </c>
      <c r="O696" s="36">
        <f t="shared" si="39"/>
        <v>295.56</v>
      </c>
    </row>
    <row r="697" s="1" customFormat="1" ht="14.25" spans="1:15">
      <c r="A697" s="19">
        <v>695</v>
      </c>
      <c r="B697" s="20" t="s">
        <v>264</v>
      </c>
      <c r="C697" s="27" t="s">
        <v>265</v>
      </c>
      <c r="D697" s="29" t="s">
        <v>2000</v>
      </c>
      <c r="E697" s="23">
        <v>16000</v>
      </c>
      <c r="F697" s="23">
        <v>16000</v>
      </c>
      <c r="G697" s="20" t="s">
        <v>26</v>
      </c>
      <c r="H697" s="20" t="s">
        <v>363</v>
      </c>
      <c r="I697" s="30" t="s">
        <v>869</v>
      </c>
      <c r="J697" s="20" t="s">
        <v>26</v>
      </c>
      <c r="K697" s="20" t="s">
        <v>305</v>
      </c>
      <c r="L697" s="34">
        <f t="shared" si="40"/>
        <v>81</v>
      </c>
      <c r="M697" s="39">
        <v>0.035</v>
      </c>
      <c r="N697" s="36">
        <f t="shared" si="38"/>
        <v>126</v>
      </c>
      <c r="O697" s="36">
        <f t="shared" si="39"/>
        <v>126</v>
      </c>
    </row>
    <row r="698" s="1" customFormat="1" ht="14.25" spans="1:15">
      <c r="A698" s="19">
        <v>696</v>
      </c>
      <c r="B698" s="20" t="s">
        <v>55</v>
      </c>
      <c r="C698" s="27" t="s">
        <v>2001</v>
      </c>
      <c r="D698" s="29" t="s">
        <v>2002</v>
      </c>
      <c r="E698" s="23">
        <v>50000</v>
      </c>
      <c r="F698" s="23">
        <v>50000</v>
      </c>
      <c r="G698" s="20" t="s">
        <v>1746</v>
      </c>
      <c r="H698" s="20" t="s">
        <v>529</v>
      </c>
      <c r="I698" s="30" t="s">
        <v>43</v>
      </c>
      <c r="J698" s="20" t="s">
        <v>1746</v>
      </c>
      <c r="K698" s="20" t="s">
        <v>305</v>
      </c>
      <c r="L698" s="34">
        <f t="shared" si="40"/>
        <v>95</v>
      </c>
      <c r="M698" s="39">
        <v>0.035</v>
      </c>
      <c r="N698" s="36">
        <f t="shared" si="38"/>
        <v>461.805555555556</v>
      </c>
      <c r="O698" s="36">
        <f t="shared" si="39"/>
        <v>461.81</v>
      </c>
    </row>
    <row r="699" s="1" customFormat="1" ht="14.25" spans="1:15">
      <c r="A699" s="19">
        <v>697</v>
      </c>
      <c r="B699" s="20" t="s">
        <v>55</v>
      </c>
      <c r="C699" s="27" t="s">
        <v>2003</v>
      </c>
      <c r="D699" s="29" t="s">
        <v>2004</v>
      </c>
      <c r="E699" s="23">
        <v>50000</v>
      </c>
      <c r="F699" s="23">
        <v>50000</v>
      </c>
      <c r="G699" s="20" t="s">
        <v>1746</v>
      </c>
      <c r="H699" s="20" t="s">
        <v>1378</v>
      </c>
      <c r="I699" s="30" t="s">
        <v>610</v>
      </c>
      <c r="J699" s="20" t="s">
        <v>1746</v>
      </c>
      <c r="K699" s="20" t="s">
        <v>305</v>
      </c>
      <c r="L699" s="34">
        <f t="shared" si="40"/>
        <v>95</v>
      </c>
      <c r="M699" s="39">
        <v>0.035</v>
      </c>
      <c r="N699" s="36">
        <f t="shared" si="38"/>
        <v>461.805555555556</v>
      </c>
      <c r="O699" s="36">
        <f t="shared" si="39"/>
        <v>461.81</v>
      </c>
    </row>
    <row r="700" s="1" customFormat="1" ht="14.25" spans="1:15">
      <c r="A700" s="19">
        <v>698</v>
      </c>
      <c r="B700" s="20" t="s">
        <v>55</v>
      </c>
      <c r="C700" s="27" t="s">
        <v>2005</v>
      </c>
      <c r="D700" s="29" t="s">
        <v>2006</v>
      </c>
      <c r="E700" s="23">
        <v>50000</v>
      </c>
      <c r="F700" s="23">
        <v>50000</v>
      </c>
      <c r="G700" s="20" t="s">
        <v>1718</v>
      </c>
      <c r="H700" s="20" t="s">
        <v>335</v>
      </c>
      <c r="I700" s="30" t="s">
        <v>610</v>
      </c>
      <c r="J700" s="20" t="s">
        <v>1718</v>
      </c>
      <c r="K700" s="20" t="s">
        <v>305</v>
      </c>
      <c r="L700" s="34">
        <f t="shared" si="40"/>
        <v>94</v>
      </c>
      <c r="M700" s="39">
        <v>0.035</v>
      </c>
      <c r="N700" s="36">
        <f t="shared" si="38"/>
        <v>456.944444444445</v>
      </c>
      <c r="O700" s="36">
        <f t="shared" si="39"/>
        <v>456.94</v>
      </c>
    </row>
    <row r="701" s="1" customFormat="1" ht="14.25" spans="1:15">
      <c r="A701" s="19">
        <v>699</v>
      </c>
      <c r="B701" s="20" t="s">
        <v>55</v>
      </c>
      <c r="C701" s="27" t="s">
        <v>1924</v>
      </c>
      <c r="D701" s="29" t="s">
        <v>2007</v>
      </c>
      <c r="E701" s="23">
        <v>19900</v>
      </c>
      <c r="F701" s="23">
        <v>19900</v>
      </c>
      <c r="G701" s="20" t="s">
        <v>1760</v>
      </c>
      <c r="H701" s="20" t="s">
        <v>335</v>
      </c>
      <c r="I701" s="30" t="s">
        <v>31</v>
      </c>
      <c r="J701" s="20" t="s">
        <v>1760</v>
      </c>
      <c r="K701" s="20" t="s">
        <v>305</v>
      </c>
      <c r="L701" s="34">
        <f t="shared" si="40"/>
        <v>93</v>
      </c>
      <c r="M701" s="39">
        <v>0.035</v>
      </c>
      <c r="N701" s="36">
        <f t="shared" si="38"/>
        <v>179.929166666667</v>
      </c>
      <c r="O701" s="36">
        <f t="shared" si="39"/>
        <v>179.93</v>
      </c>
    </row>
    <row r="702" s="1" customFormat="1" ht="14.25" spans="1:15">
      <c r="A702" s="19">
        <v>700</v>
      </c>
      <c r="B702" s="20" t="s">
        <v>55</v>
      </c>
      <c r="C702" s="27" t="s">
        <v>2008</v>
      </c>
      <c r="D702" s="29" t="s">
        <v>2009</v>
      </c>
      <c r="E702" s="23">
        <v>24000</v>
      </c>
      <c r="F702" s="23">
        <v>24000</v>
      </c>
      <c r="G702" s="20" t="s">
        <v>1722</v>
      </c>
      <c r="H702" s="20" t="s">
        <v>937</v>
      </c>
      <c r="I702" s="30" t="s">
        <v>2010</v>
      </c>
      <c r="J702" s="20" t="s">
        <v>1722</v>
      </c>
      <c r="K702" s="20" t="s">
        <v>305</v>
      </c>
      <c r="L702" s="34">
        <f t="shared" si="40"/>
        <v>92</v>
      </c>
      <c r="M702" s="39">
        <v>0.035</v>
      </c>
      <c r="N702" s="36">
        <f t="shared" si="38"/>
        <v>214.666666666667</v>
      </c>
      <c r="O702" s="36">
        <f t="shared" si="39"/>
        <v>214.67</v>
      </c>
    </row>
    <row r="703" s="1" customFormat="1" ht="14.25" spans="1:15">
      <c r="A703" s="19">
        <v>701</v>
      </c>
      <c r="B703" s="20" t="s">
        <v>55</v>
      </c>
      <c r="C703" s="27" t="s">
        <v>122</v>
      </c>
      <c r="D703" s="29" t="s">
        <v>123</v>
      </c>
      <c r="E703" s="23">
        <v>39800</v>
      </c>
      <c r="F703" s="23">
        <v>39800</v>
      </c>
      <c r="G703" s="20" t="s">
        <v>99</v>
      </c>
      <c r="H703" s="20" t="s">
        <v>506</v>
      </c>
      <c r="I703" s="30" t="s">
        <v>2011</v>
      </c>
      <c r="J703" s="20" t="s">
        <v>99</v>
      </c>
      <c r="K703" s="20" t="s">
        <v>305</v>
      </c>
      <c r="L703" s="34">
        <f t="shared" si="40"/>
        <v>85</v>
      </c>
      <c r="M703" s="39">
        <v>0.035</v>
      </c>
      <c r="N703" s="36">
        <f t="shared" si="38"/>
        <v>328.902777777778</v>
      </c>
      <c r="O703" s="36">
        <f t="shared" si="39"/>
        <v>328.9</v>
      </c>
    </row>
    <row r="704" s="1" customFormat="1" ht="14.25" spans="1:15">
      <c r="A704" s="19">
        <v>702</v>
      </c>
      <c r="B704" s="20" t="s">
        <v>131</v>
      </c>
      <c r="C704" s="27" t="s">
        <v>2012</v>
      </c>
      <c r="D704" s="29" t="s">
        <v>2013</v>
      </c>
      <c r="E704" s="23">
        <v>40000</v>
      </c>
      <c r="F704" s="23">
        <v>40000</v>
      </c>
      <c r="G704" s="20" t="s">
        <v>1703</v>
      </c>
      <c r="H704" s="20" t="s">
        <v>2014</v>
      </c>
      <c r="I704" s="30" t="s">
        <v>2015</v>
      </c>
      <c r="J704" s="20" t="s">
        <v>1703</v>
      </c>
      <c r="K704" s="20" t="s">
        <v>305</v>
      </c>
      <c r="L704" s="34">
        <f t="shared" si="40"/>
        <v>103</v>
      </c>
      <c r="M704" s="39">
        <v>0.035</v>
      </c>
      <c r="N704" s="36">
        <f t="shared" ref="N704:N767" si="41">E704*M704*L704/360</f>
        <v>400.555555555556</v>
      </c>
      <c r="O704" s="36">
        <f t="shared" ref="O704:O767" si="42">ROUND(N704,2)</f>
        <v>400.56</v>
      </c>
    </row>
    <row r="705" s="1" customFormat="1" ht="14.25" spans="1:15">
      <c r="A705" s="19">
        <v>703</v>
      </c>
      <c r="B705" s="20" t="s">
        <v>131</v>
      </c>
      <c r="C705" s="27" t="s">
        <v>2016</v>
      </c>
      <c r="D705" s="29" t="s">
        <v>2017</v>
      </c>
      <c r="E705" s="23">
        <v>32000</v>
      </c>
      <c r="F705" s="23">
        <v>32000</v>
      </c>
      <c r="G705" s="20" t="s">
        <v>1703</v>
      </c>
      <c r="H705" s="20" t="s">
        <v>823</v>
      </c>
      <c r="I705" s="30" t="s">
        <v>610</v>
      </c>
      <c r="J705" s="20" t="s">
        <v>1703</v>
      </c>
      <c r="K705" s="20" t="s">
        <v>305</v>
      </c>
      <c r="L705" s="34">
        <f t="shared" si="40"/>
        <v>103</v>
      </c>
      <c r="M705" s="39">
        <v>0.035</v>
      </c>
      <c r="N705" s="36">
        <f t="shared" si="41"/>
        <v>320.444444444444</v>
      </c>
      <c r="O705" s="36">
        <f t="shared" si="42"/>
        <v>320.44</v>
      </c>
    </row>
    <row r="706" s="1" customFormat="1" ht="14.25" spans="1:15">
      <c r="A706" s="19">
        <v>704</v>
      </c>
      <c r="B706" s="20" t="s">
        <v>131</v>
      </c>
      <c r="C706" s="27" t="s">
        <v>2018</v>
      </c>
      <c r="D706" s="29" t="s">
        <v>2019</v>
      </c>
      <c r="E706" s="23">
        <v>50000</v>
      </c>
      <c r="F706" s="23">
        <v>50000</v>
      </c>
      <c r="G706" s="20" t="s">
        <v>1714</v>
      </c>
      <c r="H706" s="20" t="s">
        <v>434</v>
      </c>
      <c r="I706" s="30" t="s">
        <v>610</v>
      </c>
      <c r="J706" s="20" t="s">
        <v>1714</v>
      </c>
      <c r="K706" s="20" t="s">
        <v>305</v>
      </c>
      <c r="L706" s="34">
        <f t="shared" si="40"/>
        <v>101</v>
      </c>
      <c r="M706" s="39">
        <v>0.035</v>
      </c>
      <c r="N706" s="36">
        <f t="shared" si="41"/>
        <v>490.972222222222</v>
      </c>
      <c r="O706" s="36">
        <f t="shared" si="42"/>
        <v>490.97</v>
      </c>
    </row>
    <row r="707" s="1" customFormat="1" ht="14.25" spans="1:15">
      <c r="A707" s="19">
        <v>705</v>
      </c>
      <c r="B707" s="20" t="s">
        <v>131</v>
      </c>
      <c r="C707" s="27" t="s">
        <v>2020</v>
      </c>
      <c r="D707" s="29" t="s">
        <v>2021</v>
      </c>
      <c r="E707" s="23">
        <v>40000</v>
      </c>
      <c r="F707" s="23">
        <v>40000</v>
      </c>
      <c r="G707" s="20" t="s">
        <v>1714</v>
      </c>
      <c r="H707" s="20" t="s">
        <v>434</v>
      </c>
      <c r="I707" s="30" t="s">
        <v>331</v>
      </c>
      <c r="J707" s="20" t="s">
        <v>1714</v>
      </c>
      <c r="K707" s="20" t="s">
        <v>305</v>
      </c>
      <c r="L707" s="34">
        <f t="shared" si="40"/>
        <v>101</v>
      </c>
      <c r="M707" s="39">
        <v>0.035</v>
      </c>
      <c r="N707" s="36">
        <f t="shared" si="41"/>
        <v>392.777777777778</v>
      </c>
      <c r="O707" s="36">
        <f t="shared" si="42"/>
        <v>392.78</v>
      </c>
    </row>
    <row r="708" s="1" customFormat="1" ht="14.25" spans="1:15">
      <c r="A708" s="19">
        <v>706</v>
      </c>
      <c r="B708" s="20" t="s">
        <v>131</v>
      </c>
      <c r="C708" s="27" t="s">
        <v>2022</v>
      </c>
      <c r="D708" s="29" t="s">
        <v>2023</v>
      </c>
      <c r="E708" s="23">
        <v>40000</v>
      </c>
      <c r="F708" s="23">
        <v>40000</v>
      </c>
      <c r="G708" s="20" t="s">
        <v>1740</v>
      </c>
      <c r="H708" s="20" t="s">
        <v>671</v>
      </c>
      <c r="I708" s="30" t="s">
        <v>75</v>
      </c>
      <c r="J708" s="20" t="s">
        <v>1740</v>
      </c>
      <c r="K708" s="20" t="s">
        <v>305</v>
      </c>
      <c r="L708" s="34">
        <f t="shared" si="40"/>
        <v>100</v>
      </c>
      <c r="M708" s="39">
        <v>0.035</v>
      </c>
      <c r="N708" s="36">
        <f t="shared" si="41"/>
        <v>388.888888888889</v>
      </c>
      <c r="O708" s="36">
        <f t="shared" si="42"/>
        <v>388.89</v>
      </c>
    </row>
    <row r="709" s="1" customFormat="1" ht="14.25" spans="1:15">
      <c r="A709" s="19">
        <v>707</v>
      </c>
      <c r="B709" s="20" t="s">
        <v>131</v>
      </c>
      <c r="C709" s="27" t="s">
        <v>2024</v>
      </c>
      <c r="D709" s="29" t="s">
        <v>2025</v>
      </c>
      <c r="E709" s="23">
        <v>40000</v>
      </c>
      <c r="F709" s="23">
        <v>40000</v>
      </c>
      <c r="G709" s="20" t="s">
        <v>1743</v>
      </c>
      <c r="H709" s="20" t="s">
        <v>1378</v>
      </c>
      <c r="I709" s="30" t="s">
        <v>610</v>
      </c>
      <c r="J709" s="20" t="s">
        <v>1743</v>
      </c>
      <c r="K709" s="20" t="s">
        <v>305</v>
      </c>
      <c r="L709" s="34">
        <f t="shared" si="40"/>
        <v>99</v>
      </c>
      <c r="M709" s="39">
        <v>0.035</v>
      </c>
      <c r="N709" s="36">
        <f t="shared" si="41"/>
        <v>385</v>
      </c>
      <c r="O709" s="36">
        <f t="shared" si="42"/>
        <v>385</v>
      </c>
    </row>
    <row r="710" s="1" customFormat="1" ht="14.25" spans="1:15">
      <c r="A710" s="19">
        <v>708</v>
      </c>
      <c r="B710" s="20" t="s">
        <v>131</v>
      </c>
      <c r="C710" s="27" t="s">
        <v>2026</v>
      </c>
      <c r="D710" s="29" t="s">
        <v>2027</v>
      </c>
      <c r="E710" s="23">
        <v>50000</v>
      </c>
      <c r="F710" s="23">
        <v>50000</v>
      </c>
      <c r="G710" s="20" t="s">
        <v>1740</v>
      </c>
      <c r="H710" s="20" t="s">
        <v>533</v>
      </c>
      <c r="I710" s="30" t="s">
        <v>610</v>
      </c>
      <c r="J710" s="20" t="s">
        <v>1740</v>
      </c>
      <c r="K710" s="20" t="s">
        <v>305</v>
      </c>
      <c r="L710" s="34">
        <f t="shared" si="40"/>
        <v>100</v>
      </c>
      <c r="M710" s="39">
        <v>0.035</v>
      </c>
      <c r="N710" s="36">
        <f t="shared" si="41"/>
        <v>486.111111111111</v>
      </c>
      <c r="O710" s="36">
        <f t="shared" si="42"/>
        <v>486.11</v>
      </c>
    </row>
    <row r="711" s="1" customFormat="1" ht="14.25" spans="1:15">
      <c r="A711" s="19">
        <v>709</v>
      </c>
      <c r="B711" s="20" t="s">
        <v>131</v>
      </c>
      <c r="C711" s="27" t="s">
        <v>2028</v>
      </c>
      <c r="D711" s="29" t="s">
        <v>2029</v>
      </c>
      <c r="E711" s="23">
        <v>37000</v>
      </c>
      <c r="F711" s="23">
        <v>37000</v>
      </c>
      <c r="G711" s="20" t="s">
        <v>1743</v>
      </c>
      <c r="H711" s="20" t="s">
        <v>1378</v>
      </c>
      <c r="I711" s="30" t="s">
        <v>610</v>
      </c>
      <c r="J711" s="20" t="s">
        <v>1743</v>
      </c>
      <c r="K711" s="20" t="s">
        <v>305</v>
      </c>
      <c r="L711" s="34">
        <f t="shared" si="40"/>
        <v>99</v>
      </c>
      <c r="M711" s="39">
        <v>0.035</v>
      </c>
      <c r="N711" s="36">
        <f t="shared" si="41"/>
        <v>356.125</v>
      </c>
      <c r="O711" s="36">
        <f t="shared" si="42"/>
        <v>356.13</v>
      </c>
    </row>
    <row r="712" s="1" customFormat="1" ht="14.25" spans="1:15">
      <c r="A712" s="19">
        <v>710</v>
      </c>
      <c r="B712" s="20" t="s">
        <v>131</v>
      </c>
      <c r="C712" s="27" t="s">
        <v>2030</v>
      </c>
      <c r="D712" s="29" t="s">
        <v>2031</v>
      </c>
      <c r="E712" s="23">
        <v>40000</v>
      </c>
      <c r="F712" s="23">
        <v>40000</v>
      </c>
      <c r="G712" s="20" t="s">
        <v>1703</v>
      </c>
      <c r="H712" s="20" t="s">
        <v>2032</v>
      </c>
      <c r="I712" s="30" t="s">
        <v>610</v>
      </c>
      <c r="J712" s="20" t="s">
        <v>1703</v>
      </c>
      <c r="K712" s="20" t="s">
        <v>305</v>
      </c>
      <c r="L712" s="34">
        <f t="shared" si="40"/>
        <v>103</v>
      </c>
      <c r="M712" s="39">
        <v>0.035</v>
      </c>
      <c r="N712" s="36">
        <f t="shared" si="41"/>
        <v>400.555555555556</v>
      </c>
      <c r="O712" s="36">
        <f t="shared" si="42"/>
        <v>400.56</v>
      </c>
    </row>
    <row r="713" s="1" customFormat="1" ht="14.25" spans="1:15">
      <c r="A713" s="19">
        <v>711</v>
      </c>
      <c r="B713" s="20" t="s">
        <v>131</v>
      </c>
      <c r="C713" s="27" t="s">
        <v>2033</v>
      </c>
      <c r="D713" s="29" t="s">
        <v>2034</v>
      </c>
      <c r="E713" s="23">
        <v>40000</v>
      </c>
      <c r="F713" s="23">
        <v>40000</v>
      </c>
      <c r="G713" s="20" t="s">
        <v>1703</v>
      </c>
      <c r="H713" s="20" t="s">
        <v>386</v>
      </c>
      <c r="I713" s="30" t="s">
        <v>2035</v>
      </c>
      <c r="J713" s="20" t="s">
        <v>1703</v>
      </c>
      <c r="K713" s="20" t="s">
        <v>305</v>
      </c>
      <c r="L713" s="34">
        <f t="shared" si="40"/>
        <v>103</v>
      </c>
      <c r="M713" s="39">
        <v>0.035</v>
      </c>
      <c r="N713" s="36">
        <f t="shared" si="41"/>
        <v>400.555555555556</v>
      </c>
      <c r="O713" s="36">
        <f t="shared" si="42"/>
        <v>400.56</v>
      </c>
    </row>
    <row r="714" s="1" customFormat="1" ht="14.25" spans="1:15">
      <c r="A714" s="19">
        <v>712</v>
      </c>
      <c r="B714" s="20" t="s">
        <v>131</v>
      </c>
      <c r="C714" s="27" t="s">
        <v>2036</v>
      </c>
      <c r="D714" s="29" t="s">
        <v>2037</v>
      </c>
      <c r="E714" s="23">
        <v>50000</v>
      </c>
      <c r="F714" s="23">
        <v>50000</v>
      </c>
      <c r="G714" s="20" t="s">
        <v>1740</v>
      </c>
      <c r="H714" s="20" t="s">
        <v>533</v>
      </c>
      <c r="I714" s="30" t="s">
        <v>2038</v>
      </c>
      <c r="J714" s="20" t="s">
        <v>1740</v>
      </c>
      <c r="K714" s="20" t="s">
        <v>305</v>
      </c>
      <c r="L714" s="34">
        <f t="shared" si="40"/>
        <v>100</v>
      </c>
      <c r="M714" s="39">
        <v>0.035</v>
      </c>
      <c r="N714" s="36">
        <f t="shared" si="41"/>
        <v>486.111111111111</v>
      </c>
      <c r="O714" s="36">
        <f t="shared" si="42"/>
        <v>486.11</v>
      </c>
    </row>
    <row r="715" s="1" customFormat="1" ht="14.25" spans="1:15">
      <c r="A715" s="19">
        <v>713</v>
      </c>
      <c r="B715" s="20" t="s">
        <v>131</v>
      </c>
      <c r="C715" s="27" t="s">
        <v>2039</v>
      </c>
      <c r="D715" s="29" t="s">
        <v>2040</v>
      </c>
      <c r="E715" s="23">
        <v>50000</v>
      </c>
      <c r="F715" s="23">
        <v>50000</v>
      </c>
      <c r="G715" s="20" t="s">
        <v>1746</v>
      </c>
      <c r="H715" s="20" t="s">
        <v>493</v>
      </c>
      <c r="I715" s="30" t="s">
        <v>610</v>
      </c>
      <c r="J715" s="20" t="s">
        <v>1746</v>
      </c>
      <c r="K715" s="20" t="s">
        <v>305</v>
      </c>
      <c r="L715" s="34">
        <f t="shared" si="40"/>
        <v>95</v>
      </c>
      <c r="M715" s="39">
        <v>0.035</v>
      </c>
      <c r="N715" s="36">
        <f t="shared" si="41"/>
        <v>461.805555555556</v>
      </c>
      <c r="O715" s="36">
        <f t="shared" si="42"/>
        <v>461.81</v>
      </c>
    </row>
    <row r="716" s="1" customFormat="1" ht="14.25" spans="1:15">
      <c r="A716" s="19">
        <v>714</v>
      </c>
      <c r="B716" s="20" t="s">
        <v>131</v>
      </c>
      <c r="C716" s="27" t="s">
        <v>2041</v>
      </c>
      <c r="D716" s="29" t="s">
        <v>2042</v>
      </c>
      <c r="E716" s="23">
        <v>40000</v>
      </c>
      <c r="F716" s="23">
        <v>40000</v>
      </c>
      <c r="G716" s="20" t="s">
        <v>1746</v>
      </c>
      <c r="H716" s="20" t="s">
        <v>1133</v>
      </c>
      <c r="I716" s="30" t="s">
        <v>2043</v>
      </c>
      <c r="J716" s="20" t="s">
        <v>1746</v>
      </c>
      <c r="K716" s="20" t="s">
        <v>305</v>
      </c>
      <c r="L716" s="34">
        <f t="shared" si="40"/>
        <v>95</v>
      </c>
      <c r="M716" s="39">
        <v>0.035</v>
      </c>
      <c r="N716" s="36">
        <f t="shared" si="41"/>
        <v>369.444444444445</v>
      </c>
      <c r="O716" s="36">
        <f t="shared" si="42"/>
        <v>369.44</v>
      </c>
    </row>
    <row r="717" s="1" customFormat="1" ht="14.25" spans="1:15">
      <c r="A717" s="19">
        <v>715</v>
      </c>
      <c r="B717" s="20" t="s">
        <v>131</v>
      </c>
      <c r="C717" s="27" t="s">
        <v>2044</v>
      </c>
      <c r="D717" s="29" t="s">
        <v>2045</v>
      </c>
      <c r="E717" s="23">
        <v>40000</v>
      </c>
      <c r="F717" s="23">
        <v>40000</v>
      </c>
      <c r="G717" s="20" t="s">
        <v>1718</v>
      </c>
      <c r="H717" s="20" t="s">
        <v>335</v>
      </c>
      <c r="I717" s="30" t="s">
        <v>2046</v>
      </c>
      <c r="J717" s="20" t="s">
        <v>1718</v>
      </c>
      <c r="K717" s="20" t="s">
        <v>305</v>
      </c>
      <c r="L717" s="34">
        <f t="shared" si="40"/>
        <v>94</v>
      </c>
      <c r="M717" s="39">
        <v>0.035</v>
      </c>
      <c r="N717" s="36">
        <f t="shared" si="41"/>
        <v>365.555555555556</v>
      </c>
      <c r="O717" s="36">
        <f t="shared" si="42"/>
        <v>365.56</v>
      </c>
    </row>
    <row r="718" s="1" customFormat="1" ht="14.25" spans="1:15">
      <c r="A718" s="19">
        <v>716</v>
      </c>
      <c r="B718" s="20" t="s">
        <v>131</v>
      </c>
      <c r="C718" s="27" t="s">
        <v>2047</v>
      </c>
      <c r="D718" s="29" t="s">
        <v>2048</v>
      </c>
      <c r="E718" s="23">
        <v>16000</v>
      </c>
      <c r="F718" s="23">
        <v>16000</v>
      </c>
      <c r="G718" s="20" t="s">
        <v>1746</v>
      </c>
      <c r="H718" s="20" t="s">
        <v>1133</v>
      </c>
      <c r="I718" s="30" t="s">
        <v>610</v>
      </c>
      <c r="J718" s="20" t="s">
        <v>1746</v>
      </c>
      <c r="K718" s="20" t="s">
        <v>305</v>
      </c>
      <c r="L718" s="34">
        <f t="shared" si="40"/>
        <v>95</v>
      </c>
      <c r="M718" s="39">
        <v>0.035</v>
      </c>
      <c r="N718" s="36">
        <f t="shared" si="41"/>
        <v>147.777777777778</v>
      </c>
      <c r="O718" s="36">
        <f t="shared" si="42"/>
        <v>147.78</v>
      </c>
    </row>
    <row r="719" s="1" customFormat="1" ht="14.25" spans="1:15">
      <c r="A719" s="19">
        <v>717</v>
      </c>
      <c r="B719" s="20" t="s">
        <v>131</v>
      </c>
      <c r="C719" s="27" t="s">
        <v>546</v>
      </c>
      <c r="D719" s="29" t="s">
        <v>547</v>
      </c>
      <c r="E719" s="23">
        <v>49000</v>
      </c>
      <c r="F719" s="23">
        <v>48839.14</v>
      </c>
      <c r="G719" s="20" t="s">
        <v>255</v>
      </c>
      <c r="H719" s="20" t="s">
        <v>1686</v>
      </c>
      <c r="I719" s="30" t="s">
        <v>610</v>
      </c>
      <c r="J719" s="20" t="s">
        <v>255</v>
      </c>
      <c r="K719" s="20" t="s">
        <v>305</v>
      </c>
      <c r="L719" s="34">
        <f t="shared" si="40"/>
        <v>88</v>
      </c>
      <c r="M719" s="39">
        <v>0.035</v>
      </c>
      <c r="N719" s="36">
        <f>E719*M719*L719/360-160.86*0.035*88/360</f>
        <v>417.845975555556</v>
      </c>
      <c r="O719" s="36">
        <f t="shared" si="42"/>
        <v>417.85</v>
      </c>
    </row>
    <row r="720" s="1" customFormat="1" ht="14.25" spans="1:15">
      <c r="A720" s="19">
        <v>718</v>
      </c>
      <c r="B720" s="20" t="s">
        <v>131</v>
      </c>
      <c r="C720" s="27" t="s">
        <v>132</v>
      </c>
      <c r="D720" s="29" t="s">
        <v>2049</v>
      </c>
      <c r="E720" s="23">
        <v>50000</v>
      </c>
      <c r="F720" s="23">
        <v>50000</v>
      </c>
      <c r="G720" s="20" t="s">
        <v>89</v>
      </c>
      <c r="H720" s="20" t="s">
        <v>1321</v>
      </c>
      <c r="I720" s="30" t="s">
        <v>610</v>
      </c>
      <c r="J720" s="20" t="s">
        <v>89</v>
      </c>
      <c r="K720" s="20" t="s">
        <v>305</v>
      </c>
      <c r="L720" s="34">
        <f t="shared" si="40"/>
        <v>87</v>
      </c>
      <c r="M720" s="39">
        <v>0.035</v>
      </c>
      <c r="N720" s="36">
        <f t="shared" si="41"/>
        <v>422.916666666667</v>
      </c>
      <c r="O720" s="36">
        <f t="shared" si="42"/>
        <v>422.92</v>
      </c>
    </row>
    <row r="721" s="1" customFormat="1" ht="14.25" spans="1:15">
      <c r="A721" s="19">
        <v>719</v>
      </c>
      <c r="B721" s="20" t="s">
        <v>131</v>
      </c>
      <c r="C721" s="27" t="s">
        <v>2050</v>
      </c>
      <c r="D721" s="29" t="s">
        <v>2051</v>
      </c>
      <c r="E721" s="23">
        <v>30000</v>
      </c>
      <c r="F721" s="23">
        <v>30000</v>
      </c>
      <c r="G721" s="20" t="s">
        <v>89</v>
      </c>
      <c r="H721" s="20" t="s">
        <v>1321</v>
      </c>
      <c r="I721" s="30" t="s">
        <v>610</v>
      </c>
      <c r="J721" s="20" t="s">
        <v>89</v>
      </c>
      <c r="K721" s="20" t="s">
        <v>305</v>
      </c>
      <c r="L721" s="34">
        <f t="shared" si="40"/>
        <v>87</v>
      </c>
      <c r="M721" s="39">
        <v>0.035</v>
      </c>
      <c r="N721" s="36">
        <f t="shared" si="41"/>
        <v>253.75</v>
      </c>
      <c r="O721" s="36">
        <f t="shared" si="42"/>
        <v>253.75</v>
      </c>
    </row>
    <row r="722" s="1" customFormat="1" ht="14.25" spans="1:15">
      <c r="A722" s="19">
        <v>720</v>
      </c>
      <c r="B722" s="20" t="s">
        <v>131</v>
      </c>
      <c r="C722" s="27" t="s">
        <v>183</v>
      </c>
      <c r="D722" s="29" t="s">
        <v>184</v>
      </c>
      <c r="E722" s="23">
        <v>50000</v>
      </c>
      <c r="F722" s="23">
        <v>50000</v>
      </c>
      <c r="G722" s="20" t="s">
        <v>99</v>
      </c>
      <c r="H722" s="20" t="s">
        <v>1321</v>
      </c>
      <c r="I722" s="30" t="s">
        <v>2052</v>
      </c>
      <c r="J722" s="20" t="s">
        <v>99</v>
      </c>
      <c r="K722" s="20" t="s">
        <v>305</v>
      </c>
      <c r="L722" s="34">
        <f t="shared" si="40"/>
        <v>85</v>
      </c>
      <c r="M722" s="39">
        <v>0.035</v>
      </c>
      <c r="N722" s="36">
        <f t="shared" si="41"/>
        <v>413.194444444445</v>
      </c>
      <c r="O722" s="36">
        <f t="shared" si="42"/>
        <v>413.19</v>
      </c>
    </row>
    <row r="723" s="1" customFormat="1" ht="14.25" spans="1:15">
      <c r="A723" s="19">
        <v>721</v>
      </c>
      <c r="B723" s="20" t="s">
        <v>131</v>
      </c>
      <c r="C723" s="27" t="s">
        <v>2053</v>
      </c>
      <c r="D723" s="29" t="s">
        <v>187</v>
      </c>
      <c r="E723" s="23">
        <v>15000</v>
      </c>
      <c r="F723" s="23">
        <v>15000</v>
      </c>
      <c r="G723" s="20" t="s">
        <v>99</v>
      </c>
      <c r="H723" s="20" t="s">
        <v>506</v>
      </c>
      <c r="I723" s="30" t="s">
        <v>112</v>
      </c>
      <c r="J723" s="20" t="s">
        <v>99</v>
      </c>
      <c r="K723" s="20" t="s">
        <v>305</v>
      </c>
      <c r="L723" s="34">
        <f t="shared" si="40"/>
        <v>85</v>
      </c>
      <c r="M723" s="39">
        <v>0.035</v>
      </c>
      <c r="N723" s="36">
        <f t="shared" si="41"/>
        <v>123.958333333333</v>
      </c>
      <c r="O723" s="36">
        <f t="shared" si="42"/>
        <v>123.96</v>
      </c>
    </row>
    <row r="724" s="1" customFormat="1" ht="14.25" spans="1:15">
      <c r="A724" s="19">
        <v>722</v>
      </c>
      <c r="B724" s="20" t="s">
        <v>131</v>
      </c>
      <c r="C724" s="27" t="s">
        <v>2054</v>
      </c>
      <c r="D724" s="29" t="s">
        <v>2055</v>
      </c>
      <c r="E724" s="23">
        <v>48000</v>
      </c>
      <c r="F724" s="23">
        <v>48000</v>
      </c>
      <c r="G724" s="20" t="s">
        <v>140</v>
      </c>
      <c r="H724" s="20" t="s">
        <v>826</v>
      </c>
      <c r="I724" s="30" t="s">
        <v>610</v>
      </c>
      <c r="J724" s="20" t="s">
        <v>140</v>
      </c>
      <c r="K724" s="20" t="s">
        <v>305</v>
      </c>
      <c r="L724" s="34">
        <f t="shared" si="40"/>
        <v>82</v>
      </c>
      <c r="M724" s="39">
        <v>0.035</v>
      </c>
      <c r="N724" s="36">
        <f t="shared" si="41"/>
        <v>382.666666666667</v>
      </c>
      <c r="O724" s="36">
        <f t="shared" si="42"/>
        <v>382.67</v>
      </c>
    </row>
    <row r="725" s="1" customFormat="1" ht="14.25" spans="1:15">
      <c r="A725" s="19">
        <v>723</v>
      </c>
      <c r="B725" s="20" t="s">
        <v>131</v>
      </c>
      <c r="C725" s="27" t="s">
        <v>2056</v>
      </c>
      <c r="D725" s="29" t="s">
        <v>2057</v>
      </c>
      <c r="E725" s="23">
        <v>50000</v>
      </c>
      <c r="F725" s="23">
        <v>50000</v>
      </c>
      <c r="G725" s="20" t="s">
        <v>1773</v>
      </c>
      <c r="H725" s="20" t="s">
        <v>1508</v>
      </c>
      <c r="I725" s="30" t="s">
        <v>458</v>
      </c>
      <c r="J725" s="20" t="s">
        <v>1773</v>
      </c>
      <c r="K725" s="20" t="s">
        <v>305</v>
      </c>
      <c r="L725" s="34">
        <f t="shared" si="40"/>
        <v>107</v>
      </c>
      <c r="M725" s="39">
        <v>0.035</v>
      </c>
      <c r="N725" s="36">
        <f t="shared" si="41"/>
        <v>520.138888888889</v>
      </c>
      <c r="O725" s="36">
        <f t="shared" si="42"/>
        <v>520.14</v>
      </c>
    </row>
    <row r="726" s="1" customFormat="1" ht="14.25" spans="1:15">
      <c r="A726" s="19">
        <v>724</v>
      </c>
      <c r="B726" s="20" t="s">
        <v>131</v>
      </c>
      <c r="C726" s="27" t="s">
        <v>2058</v>
      </c>
      <c r="D726" s="29" t="s">
        <v>2059</v>
      </c>
      <c r="E726" s="23">
        <v>20000</v>
      </c>
      <c r="F726" s="23">
        <v>20000</v>
      </c>
      <c r="G726" s="20" t="s">
        <v>1773</v>
      </c>
      <c r="H726" s="20" t="s">
        <v>1508</v>
      </c>
      <c r="I726" s="30" t="s">
        <v>610</v>
      </c>
      <c r="J726" s="20" t="s">
        <v>1773</v>
      </c>
      <c r="K726" s="20" t="s">
        <v>305</v>
      </c>
      <c r="L726" s="34">
        <f t="shared" si="40"/>
        <v>107</v>
      </c>
      <c r="M726" s="39">
        <v>0.035</v>
      </c>
      <c r="N726" s="36">
        <f t="shared" si="41"/>
        <v>208.055555555556</v>
      </c>
      <c r="O726" s="36">
        <f t="shared" si="42"/>
        <v>208.06</v>
      </c>
    </row>
    <row r="727" s="1" customFormat="1" ht="14.25" spans="1:15">
      <c r="A727" s="19">
        <v>725</v>
      </c>
      <c r="B727" s="20" t="s">
        <v>131</v>
      </c>
      <c r="C727" s="27" t="s">
        <v>2060</v>
      </c>
      <c r="D727" s="29" t="s">
        <v>2027</v>
      </c>
      <c r="E727" s="23">
        <v>20000</v>
      </c>
      <c r="F727" s="23">
        <v>20000</v>
      </c>
      <c r="G727" s="20" t="s">
        <v>1773</v>
      </c>
      <c r="H727" s="20" t="s">
        <v>1508</v>
      </c>
      <c r="I727" s="30" t="s">
        <v>2061</v>
      </c>
      <c r="J727" s="20" t="s">
        <v>1773</v>
      </c>
      <c r="K727" s="20" t="s">
        <v>305</v>
      </c>
      <c r="L727" s="34">
        <f t="shared" si="40"/>
        <v>107</v>
      </c>
      <c r="M727" s="39">
        <v>0.035</v>
      </c>
      <c r="N727" s="36">
        <f t="shared" si="41"/>
        <v>208.055555555556</v>
      </c>
      <c r="O727" s="36">
        <f t="shared" si="42"/>
        <v>208.06</v>
      </c>
    </row>
    <row r="728" s="1" customFormat="1" ht="14.25" spans="1:15">
      <c r="A728" s="19">
        <v>726</v>
      </c>
      <c r="B728" s="20" t="s">
        <v>131</v>
      </c>
      <c r="C728" s="27" t="s">
        <v>2062</v>
      </c>
      <c r="D728" s="29" t="s">
        <v>2063</v>
      </c>
      <c r="E728" s="23">
        <v>50000</v>
      </c>
      <c r="F728" s="23">
        <v>50000</v>
      </c>
      <c r="G728" s="20" t="s">
        <v>1773</v>
      </c>
      <c r="H728" s="20" t="s">
        <v>514</v>
      </c>
      <c r="I728" s="30" t="s">
        <v>610</v>
      </c>
      <c r="J728" s="20" t="s">
        <v>1773</v>
      </c>
      <c r="K728" s="20" t="s">
        <v>305</v>
      </c>
      <c r="L728" s="34">
        <f t="shared" ref="L728:L789" si="43">K728-J728</f>
        <v>107</v>
      </c>
      <c r="M728" s="39">
        <v>0.035</v>
      </c>
      <c r="N728" s="36">
        <f t="shared" si="41"/>
        <v>520.138888888889</v>
      </c>
      <c r="O728" s="36">
        <f t="shared" si="42"/>
        <v>520.14</v>
      </c>
    </row>
    <row r="729" s="1" customFormat="1" ht="14.25" spans="1:15">
      <c r="A729" s="19">
        <v>727</v>
      </c>
      <c r="B729" s="20" t="s">
        <v>131</v>
      </c>
      <c r="C729" s="27" t="s">
        <v>2064</v>
      </c>
      <c r="D729" s="29" t="s">
        <v>2065</v>
      </c>
      <c r="E729" s="23">
        <v>32000</v>
      </c>
      <c r="F729" s="23">
        <v>32000</v>
      </c>
      <c r="G729" s="20" t="s">
        <v>1731</v>
      </c>
      <c r="H729" s="20" t="s">
        <v>1508</v>
      </c>
      <c r="I729" s="30" t="s">
        <v>610</v>
      </c>
      <c r="J729" s="20" t="s">
        <v>1731</v>
      </c>
      <c r="K729" s="20" t="s">
        <v>305</v>
      </c>
      <c r="L729" s="34">
        <f t="shared" si="43"/>
        <v>106</v>
      </c>
      <c r="M729" s="39">
        <v>0.035</v>
      </c>
      <c r="N729" s="36">
        <f t="shared" si="41"/>
        <v>329.777777777778</v>
      </c>
      <c r="O729" s="36">
        <f t="shared" si="42"/>
        <v>329.78</v>
      </c>
    </row>
    <row r="730" s="1" customFormat="1" ht="14.25" spans="1:15">
      <c r="A730" s="19">
        <v>728</v>
      </c>
      <c r="B730" s="20" t="s">
        <v>131</v>
      </c>
      <c r="C730" s="27" t="s">
        <v>2066</v>
      </c>
      <c r="D730" s="29" t="s">
        <v>2067</v>
      </c>
      <c r="E730" s="23">
        <v>20000</v>
      </c>
      <c r="F730" s="23">
        <v>20000</v>
      </c>
      <c r="G730" s="20" t="s">
        <v>1806</v>
      </c>
      <c r="H730" s="20" t="s">
        <v>1508</v>
      </c>
      <c r="I730" s="30" t="s">
        <v>331</v>
      </c>
      <c r="J730" s="20" t="s">
        <v>1806</v>
      </c>
      <c r="K730" s="20" t="s">
        <v>305</v>
      </c>
      <c r="L730" s="34">
        <f t="shared" si="43"/>
        <v>105</v>
      </c>
      <c r="M730" s="39">
        <v>0.035</v>
      </c>
      <c r="N730" s="36">
        <f t="shared" si="41"/>
        <v>204.166666666667</v>
      </c>
      <c r="O730" s="36">
        <f t="shared" si="42"/>
        <v>204.17</v>
      </c>
    </row>
    <row r="731" s="1" customFormat="1" ht="14.25" spans="1:15">
      <c r="A731" s="19">
        <v>729</v>
      </c>
      <c r="B731" s="20" t="s">
        <v>131</v>
      </c>
      <c r="C731" s="27" t="s">
        <v>2068</v>
      </c>
      <c r="D731" s="29" t="s">
        <v>2069</v>
      </c>
      <c r="E731" s="23">
        <v>40000</v>
      </c>
      <c r="F731" s="23">
        <v>40000</v>
      </c>
      <c r="G731" s="20" t="s">
        <v>1806</v>
      </c>
      <c r="H731" s="20" t="s">
        <v>1508</v>
      </c>
      <c r="I731" s="30" t="s">
        <v>610</v>
      </c>
      <c r="J731" s="20" t="s">
        <v>1806</v>
      </c>
      <c r="K731" s="20" t="s">
        <v>305</v>
      </c>
      <c r="L731" s="34">
        <f t="shared" si="43"/>
        <v>105</v>
      </c>
      <c r="M731" s="39">
        <v>0.035</v>
      </c>
      <c r="N731" s="36">
        <f t="shared" si="41"/>
        <v>408.333333333333</v>
      </c>
      <c r="O731" s="36">
        <f t="shared" si="42"/>
        <v>408.33</v>
      </c>
    </row>
    <row r="732" s="1" customFormat="1" ht="14.25" spans="1:15">
      <c r="A732" s="19">
        <v>730</v>
      </c>
      <c r="B732" s="20" t="s">
        <v>131</v>
      </c>
      <c r="C732" s="27" t="s">
        <v>2070</v>
      </c>
      <c r="D732" s="29" t="s">
        <v>2071</v>
      </c>
      <c r="E732" s="23">
        <v>40000</v>
      </c>
      <c r="F732" s="23">
        <v>40000</v>
      </c>
      <c r="G732" s="20" t="s">
        <v>1773</v>
      </c>
      <c r="H732" s="20" t="s">
        <v>1508</v>
      </c>
      <c r="I732" s="30" t="s">
        <v>610</v>
      </c>
      <c r="J732" s="20" t="s">
        <v>1773</v>
      </c>
      <c r="K732" s="20" t="s">
        <v>305</v>
      </c>
      <c r="L732" s="34">
        <f t="shared" si="43"/>
        <v>107</v>
      </c>
      <c r="M732" s="39">
        <v>0.035</v>
      </c>
      <c r="N732" s="36">
        <f t="shared" si="41"/>
        <v>416.111111111111</v>
      </c>
      <c r="O732" s="36">
        <f t="shared" si="42"/>
        <v>416.11</v>
      </c>
    </row>
    <row r="733" s="1" customFormat="1" ht="14.25" spans="1:15">
      <c r="A733" s="19">
        <v>731</v>
      </c>
      <c r="B733" s="20" t="s">
        <v>131</v>
      </c>
      <c r="C733" s="27" t="s">
        <v>2072</v>
      </c>
      <c r="D733" s="29" t="s">
        <v>2073</v>
      </c>
      <c r="E733" s="23">
        <v>24000</v>
      </c>
      <c r="F733" s="23">
        <v>24000</v>
      </c>
      <c r="G733" s="20" t="s">
        <v>1731</v>
      </c>
      <c r="H733" s="20" t="s">
        <v>675</v>
      </c>
      <c r="I733" s="30" t="s">
        <v>610</v>
      </c>
      <c r="J733" s="20" t="s">
        <v>1731</v>
      </c>
      <c r="K733" s="20" t="s">
        <v>305</v>
      </c>
      <c r="L733" s="34">
        <f t="shared" si="43"/>
        <v>106</v>
      </c>
      <c r="M733" s="39">
        <v>0.035</v>
      </c>
      <c r="N733" s="36">
        <f t="shared" si="41"/>
        <v>247.333333333333</v>
      </c>
      <c r="O733" s="36">
        <f t="shared" si="42"/>
        <v>247.33</v>
      </c>
    </row>
    <row r="734" s="1" customFormat="1" ht="14.25" spans="1:15">
      <c r="A734" s="19">
        <v>732</v>
      </c>
      <c r="B734" s="20" t="s">
        <v>131</v>
      </c>
      <c r="C734" s="27" t="s">
        <v>2074</v>
      </c>
      <c r="D734" s="29" t="s">
        <v>2075</v>
      </c>
      <c r="E734" s="23">
        <v>40000</v>
      </c>
      <c r="F734" s="23">
        <v>40000</v>
      </c>
      <c r="G734" s="20" t="s">
        <v>1731</v>
      </c>
      <c r="H734" s="20" t="s">
        <v>521</v>
      </c>
      <c r="I734" s="30" t="s">
        <v>610</v>
      </c>
      <c r="J734" s="20" t="s">
        <v>1731</v>
      </c>
      <c r="K734" s="20" t="s">
        <v>305</v>
      </c>
      <c r="L734" s="34">
        <f t="shared" si="43"/>
        <v>106</v>
      </c>
      <c r="M734" s="39">
        <v>0.035</v>
      </c>
      <c r="N734" s="36">
        <f t="shared" si="41"/>
        <v>412.222222222222</v>
      </c>
      <c r="O734" s="36">
        <f t="shared" si="42"/>
        <v>412.22</v>
      </c>
    </row>
    <row r="735" s="1" customFormat="1" ht="14.25" spans="1:15">
      <c r="A735" s="19">
        <v>733</v>
      </c>
      <c r="B735" s="20" t="s">
        <v>131</v>
      </c>
      <c r="C735" s="27" t="s">
        <v>1642</v>
      </c>
      <c r="D735" s="29" t="s">
        <v>2076</v>
      </c>
      <c r="E735" s="23">
        <v>50000</v>
      </c>
      <c r="F735" s="23">
        <v>50000</v>
      </c>
      <c r="G735" s="20" t="s">
        <v>1806</v>
      </c>
      <c r="H735" s="20" t="s">
        <v>521</v>
      </c>
      <c r="I735" s="30" t="s">
        <v>610</v>
      </c>
      <c r="J735" s="20" t="s">
        <v>1806</v>
      </c>
      <c r="K735" s="20" t="s">
        <v>305</v>
      </c>
      <c r="L735" s="34">
        <f t="shared" si="43"/>
        <v>105</v>
      </c>
      <c r="M735" s="39">
        <v>0.035</v>
      </c>
      <c r="N735" s="36">
        <f t="shared" si="41"/>
        <v>510.416666666667</v>
      </c>
      <c r="O735" s="36">
        <f t="shared" si="42"/>
        <v>510.42</v>
      </c>
    </row>
    <row r="736" s="1" customFormat="1" ht="14.25" spans="1:15">
      <c r="A736" s="19">
        <v>734</v>
      </c>
      <c r="B736" s="20" t="s">
        <v>131</v>
      </c>
      <c r="C736" s="27" t="s">
        <v>2077</v>
      </c>
      <c r="D736" s="29" t="s">
        <v>2078</v>
      </c>
      <c r="E736" s="23">
        <v>40000</v>
      </c>
      <c r="F736" s="23">
        <v>40000</v>
      </c>
      <c r="G736" s="20" t="s">
        <v>1703</v>
      </c>
      <c r="H736" s="20" t="s">
        <v>572</v>
      </c>
      <c r="I736" s="30" t="s">
        <v>610</v>
      </c>
      <c r="J736" s="20" t="s">
        <v>1703</v>
      </c>
      <c r="K736" s="20" t="s">
        <v>305</v>
      </c>
      <c r="L736" s="34">
        <f t="shared" si="43"/>
        <v>103</v>
      </c>
      <c r="M736" s="39">
        <v>0.035</v>
      </c>
      <c r="N736" s="36">
        <f t="shared" si="41"/>
        <v>400.555555555556</v>
      </c>
      <c r="O736" s="36">
        <f t="shared" si="42"/>
        <v>400.56</v>
      </c>
    </row>
    <row r="737" s="1" customFormat="1" ht="14.25" spans="1:15">
      <c r="A737" s="19">
        <v>735</v>
      </c>
      <c r="B737" s="20" t="s">
        <v>131</v>
      </c>
      <c r="C737" s="27" t="s">
        <v>2079</v>
      </c>
      <c r="D737" s="29" t="s">
        <v>2080</v>
      </c>
      <c r="E737" s="23">
        <v>40000</v>
      </c>
      <c r="F737" s="23">
        <v>40000</v>
      </c>
      <c r="G737" s="20" t="s">
        <v>1731</v>
      </c>
      <c r="H737" s="20" t="s">
        <v>1508</v>
      </c>
      <c r="I737" s="30" t="s">
        <v>2081</v>
      </c>
      <c r="J737" s="20" t="s">
        <v>1731</v>
      </c>
      <c r="K737" s="20" t="s">
        <v>305</v>
      </c>
      <c r="L737" s="34">
        <f t="shared" si="43"/>
        <v>106</v>
      </c>
      <c r="M737" s="39">
        <v>0.035</v>
      </c>
      <c r="N737" s="36">
        <f t="shared" si="41"/>
        <v>412.222222222222</v>
      </c>
      <c r="O737" s="36">
        <f t="shared" si="42"/>
        <v>412.22</v>
      </c>
    </row>
    <row r="738" s="1" customFormat="1" ht="14.25" spans="1:15">
      <c r="A738" s="19">
        <v>736</v>
      </c>
      <c r="B738" s="20" t="s">
        <v>131</v>
      </c>
      <c r="C738" s="27" t="s">
        <v>2082</v>
      </c>
      <c r="D738" s="29" t="s">
        <v>2083</v>
      </c>
      <c r="E738" s="23">
        <v>50000</v>
      </c>
      <c r="F738" s="23">
        <v>50000</v>
      </c>
      <c r="G738" s="20" t="s">
        <v>1731</v>
      </c>
      <c r="H738" s="20" t="s">
        <v>521</v>
      </c>
      <c r="I738" s="30" t="s">
        <v>2084</v>
      </c>
      <c r="J738" s="20" t="s">
        <v>1731</v>
      </c>
      <c r="K738" s="20" t="s">
        <v>305</v>
      </c>
      <c r="L738" s="34">
        <f t="shared" si="43"/>
        <v>106</v>
      </c>
      <c r="M738" s="39">
        <v>0.035</v>
      </c>
      <c r="N738" s="36">
        <f t="shared" si="41"/>
        <v>515.277777777778</v>
      </c>
      <c r="O738" s="36">
        <f t="shared" si="42"/>
        <v>515.28</v>
      </c>
    </row>
    <row r="739" s="1" customFormat="1" ht="14.25" spans="1:15">
      <c r="A739" s="19">
        <v>737</v>
      </c>
      <c r="B739" s="20" t="s">
        <v>131</v>
      </c>
      <c r="C739" s="27" t="s">
        <v>2085</v>
      </c>
      <c r="D739" s="29" t="s">
        <v>2086</v>
      </c>
      <c r="E739" s="23">
        <v>30000</v>
      </c>
      <c r="F739" s="23">
        <v>30000</v>
      </c>
      <c r="G739" s="20" t="s">
        <v>1731</v>
      </c>
      <c r="H739" s="20" t="s">
        <v>521</v>
      </c>
      <c r="I739" s="30" t="s">
        <v>2087</v>
      </c>
      <c r="J739" s="20" t="s">
        <v>1731</v>
      </c>
      <c r="K739" s="20" t="s">
        <v>305</v>
      </c>
      <c r="L739" s="34">
        <f t="shared" si="43"/>
        <v>106</v>
      </c>
      <c r="M739" s="39">
        <v>0.035</v>
      </c>
      <c r="N739" s="36">
        <f t="shared" si="41"/>
        <v>309.166666666667</v>
      </c>
      <c r="O739" s="36">
        <f t="shared" si="42"/>
        <v>309.17</v>
      </c>
    </row>
    <row r="740" s="1" customFormat="1" ht="14.25" spans="1:15">
      <c r="A740" s="19">
        <v>738</v>
      </c>
      <c r="B740" s="20" t="s">
        <v>15</v>
      </c>
      <c r="C740" s="27" t="s">
        <v>2088</v>
      </c>
      <c r="D740" s="29" t="s">
        <v>2089</v>
      </c>
      <c r="E740" s="23">
        <v>40000</v>
      </c>
      <c r="F740" s="23">
        <v>40000</v>
      </c>
      <c r="G740" s="20" t="s">
        <v>1703</v>
      </c>
      <c r="H740" s="20" t="s">
        <v>386</v>
      </c>
      <c r="I740" s="30" t="s">
        <v>2090</v>
      </c>
      <c r="J740" s="20" t="s">
        <v>1703</v>
      </c>
      <c r="K740" s="20" t="s">
        <v>305</v>
      </c>
      <c r="L740" s="34">
        <f t="shared" si="43"/>
        <v>103</v>
      </c>
      <c r="M740" s="39">
        <v>0.035</v>
      </c>
      <c r="N740" s="36">
        <f t="shared" si="41"/>
        <v>400.555555555556</v>
      </c>
      <c r="O740" s="36">
        <f t="shared" si="42"/>
        <v>400.56</v>
      </c>
    </row>
    <row r="741" s="1" customFormat="1" ht="14.25" spans="1:15">
      <c r="A741" s="19">
        <v>739</v>
      </c>
      <c r="B741" s="20" t="s">
        <v>15</v>
      </c>
      <c r="C741" s="27" t="s">
        <v>2091</v>
      </c>
      <c r="D741" s="29" t="s">
        <v>2092</v>
      </c>
      <c r="E741" s="23">
        <v>40000</v>
      </c>
      <c r="F741" s="23">
        <v>40000</v>
      </c>
      <c r="G741" s="20" t="s">
        <v>1760</v>
      </c>
      <c r="H741" s="20" t="s">
        <v>937</v>
      </c>
      <c r="I741" s="30" t="s">
        <v>2093</v>
      </c>
      <c r="J741" s="20" t="s">
        <v>1760</v>
      </c>
      <c r="K741" s="20" t="s">
        <v>305</v>
      </c>
      <c r="L741" s="34">
        <f t="shared" si="43"/>
        <v>93</v>
      </c>
      <c r="M741" s="39">
        <v>0.035</v>
      </c>
      <c r="N741" s="36">
        <f t="shared" si="41"/>
        <v>361.666666666667</v>
      </c>
      <c r="O741" s="36">
        <f t="shared" si="42"/>
        <v>361.67</v>
      </c>
    </row>
    <row r="742" s="1" customFormat="1" ht="14.25" spans="1:15">
      <c r="A742" s="19">
        <v>740</v>
      </c>
      <c r="B742" s="20" t="s">
        <v>15</v>
      </c>
      <c r="C742" s="27" t="s">
        <v>2094</v>
      </c>
      <c r="D742" s="29" t="s">
        <v>2095</v>
      </c>
      <c r="E742" s="23">
        <v>40000</v>
      </c>
      <c r="F742" s="23">
        <v>40000</v>
      </c>
      <c r="G742" s="20" t="s">
        <v>1760</v>
      </c>
      <c r="H742" s="20" t="s">
        <v>937</v>
      </c>
      <c r="I742" s="30" t="s">
        <v>2096</v>
      </c>
      <c r="J742" s="20" t="s">
        <v>1760</v>
      </c>
      <c r="K742" s="20" t="s">
        <v>305</v>
      </c>
      <c r="L742" s="34">
        <f t="shared" si="43"/>
        <v>93</v>
      </c>
      <c r="M742" s="39">
        <v>0.035</v>
      </c>
      <c r="N742" s="36">
        <f t="shared" si="41"/>
        <v>361.666666666667</v>
      </c>
      <c r="O742" s="36">
        <f t="shared" si="42"/>
        <v>361.67</v>
      </c>
    </row>
    <row r="743" s="1" customFormat="1" ht="14.25" spans="1:15">
      <c r="A743" s="19">
        <v>741</v>
      </c>
      <c r="B743" s="20" t="s">
        <v>15</v>
      </c>
      <c r="C743" s="27" t="s">
        <v>2097</v>
      </c>
      <c r="D743" s="29" t="s">
        <v>2098</v>
      </c>
      <c r="E743" s="23">
        <v>40000</v>
      </c>
      <c r="F743" s="23">
        <v>40000</v>
      </c>
      <c r="G743" s="20" t="s">
        <v>1722</v>
      </c>
      <c r="H743" s="20" t="s">
        <v>862</v>
      </c>
      <c r="I743" s="30" t="s">
        <v>331</v>
      </c>
      <c r="J743" s="20" t="s">
        <v>1722</v>
      </c>
      <c r="K743" s="20" t="s">
        <v>305</v>
      </c>
      <c r="L743" s="34">
        <f t="shared" si="43"/>
        <v>92</v>
      </c>
      <c r="M743" s="39">
        <v>0.035</v>
      </c>
      <c r="N743" s="36">
        <f t="shared" si="41"/>
        <v>357.777777777778</v>
      </c>
      <c r="O743" s="36">
        <f t="shared" si="42"/>
        <v>357.78</v>
      </c>
    </row>
    <row r="744" s="1" customFormat="1" ht="14.25" spans="1:15">
      <c r="A744" s="19">
        <v>742</v>
      </c>
      <c r="B744" s="20" t="s">
        <v>15</v>
      </c>
      <c r="C744" s="27" t="s">
        <v>2099</v>
      </c>
      <c r="D744" s="29" t="s">
        <v>2100</v>
      </c>
      <c r="E744" s="23">
        <v>40000</v>
      </c>
      <c r="F744" s="23">
        <v>40000</v>
      </c>
      <c r="G744" s="20" t="s">
        <v>1731</v>
      </c>
      <c r="H744" s="20" t="s">
        <v>1508</v>
      </c>
      <c r="I744" s="30" t="s">
        <v>2101</v>
      </c>
      <c r="J744" s="20" t="s">
        <v>1731</v>
      </c>
      <c r="K744" s="20" t="s">
        <v>305</v>
      </c>
      <c r="L744" s="34">
        <f t="shared" si="43"/>
        <v>106</v>
      </c>
      <c r="M744" s="39">
        <v>0.035</v>
      </c>
      <c r="N744" s="36">
        <f t="shared" si="41"/>
        <v>412.222222222222</v>
      </c>
      <c r="O744" s="36">
        <f t="shared" si="42"/>
        <v>412.22</v>
      </c>
    </row>
    <row r="745" s="1" customFormat="1" ht="14.25" spans="1:15">
      <c r="A745" s="19">
        <v>743</v>
      </c>
      <c r="B745" s="20" t="s">
        <v>15</v>
      </c>
      <c r="C745" s="27" t="s">
        <v>2102</v>
      </c>
      <c r="D745" s="29" t="s">
        <v>2103</v>
      </c>
      <c r="E745" s="23">
        <v>30000</v>
      </c>
      <c r="F745" s="23">
        <v>30000</v>
      </c>
      <c r="G745" s="20" t="s">
        <v>36</v>
      </c>
      <c r="H745" s="20" t="s">
        <v>1686</v>
      </c>
      <c r="I745" s="30" t="s">
        <v>331</v>
      </c>
      <c r="J745" s="20" t="s">
        <v>36</v>
      </c>
      <c r="K745" s="20" t="s">
        <v>305</v>
      </c>
      <c r="L745" s="34">
        <f t="shared" si="43"/>
        <v>89</v>
      </c>
      <c r="M745" s="39">
        <v>0.035</v>
      </c>
      <c r="N745" s="36">
        <f t="shared" si="41"/>
        <v>259.583333333333</v>
      </c>
      <c r="O745" s="36">
        <f t="shared" si="42"/>
        <v>259.58</v>
      </c>
    </row>
    <row r="746" s="1" customFormat="1" ht="14.25" spans="1:15">
      <c r="A746" s="19">
        <v>744</v>
      </c>
      <c r="B746" s="20" t="s">
        <v>15</v>
      </c>
      <c r="C746" s="27" t="s">
        <v>2104</v>
      </c>
      <c r="D746" s="29" t="s">
        <v>2105</v>
      </c>
      <c r="E746" s="23">
        <v>40000</v>
      </c>
      <c r="F746" s="23">
        <v>40000</v>
      </c>
      <c r="G746" s="20" t="s">
        <v>36</v>
      </c>
      <c r="H746" s="20" t="s">
        <v>1686</v>
      </c>
      <c r="I746" s="30" t="s">
        <v>331</v>
      </c>
      <c r="J746" s="20" t="s">
        <v>36</v>
      </c>
      <c r="K746" s="20" t="s">
        <v>305</v>
      </c>
      <c r="L746" s="34">
        <f t="shared" si="43"/>
        <v>89</v>
      </c>
      <c r="M746" s="39">
        <v>0.035</v>
      </c>
      <c r="N746" s="36">
        <f>E746*M746*L746/360-3.2</f>
        <v>342.911111111111</v>
      </c>
      <c r="O746" s="36">
        <f t="shared" si="42"/>
        <v>342.91</v>
      </c>
    </row>
    <row r="747" s="1" customFormat="1" ht="14.25" spans="1:15">
      <c r="A747" s="19">
        <v>745</v>
      </c>
      <c r="B747" s="20" t="s">
        <v>15</v>
      </c>
      <c r="C747" s="27" t="s">
        <v>196</v>
      </c>
      <c r="D747" s="29" t="s">
        <v>197</v>
      </c>
      <c r="E747" s="23">
        <v>40000</v>
      </c>
      <c r="F747" s="23">
        <v>40000</v>
      </c>
      <c r="G747" s="20" t="s">
        <v>36</v>
      </c>
      <c r="H747" s="20" t="s">
        <v>525</v>
      </c>
      <c r="I747" s="30" t="s">
        <v>2106</v>
      </c>
      <c r="J747" s="20" t="s">
        <v>36</v>
      </c>
      <c r="K747" s="20" t="s">
        <v>305</v>
      </c>
      <c r="L747" s="34">
        <f t="shared" si="43"/>
        <v>89</v>
      </c>
      <c r="M747" s="39">
        <v>0.035</v>
      </c>
      <c r="N747" s="36">
        <f t="shared" si="41"/>
        <v>346.111111111111</v>
      </c>
      <c r="O747" s="36">
        <f t="shared" si="42"/>
        <v>346.11</v>
      </c>
    </row>
    <row r="748" s="1" customFormat="1" ht="14.25" spans="1:15">
      <c r="A748" s="19">
        <v>746</v>
      </c>
      <c r="B748" s="20" t="s">
        <v>15</v>
      </c>
      <c r="C748" s="27" t="s">
        <v>69</v>
      </c>
      <c r="D748" s="29" t="s">
        <v>70</v>
      </c>
      <c r="E748" s="23">
        <v>50000</v>
      </c>
      <c r="F748" s="23">
        <v>50000</v>
      </c>
      <c r="G748" s="20" t="s">
        <v>255</v>
      </c>
      <c r="H748" s="20" t="s">
        <v>558</v>
      </c>
      <c r="I748" s="30" t="s">
        <v>331</v>
      </c>
      <c r="J748" s="20" t="s">
        <v>255</v>
      </c>
      <c r="K748" s="20" t="s">
        <v>305</v>
      </c>
      <c r="L748" s="34">
        <f t="shared" si="43"/>
        <v>88</v>
      </c>
      <c r="M748" s="39">
        <v>0.035</v>
      </c>
      <c r="N748" s="36">
        <f t="shared" si="41"/>
        <v>427.777777777778</v>
      </c>
      <c r="O748" s="36">
        <f t="shared" si="42"/>
        <v>427.78</v>
      </c>
    </row>
    <row r="749" s="1" customFormat="1" ht="14.25" spans="1:15">
      <c r="A749" s="19">
        <v>747</v>
      </c>
      <c r="B749" s="20" t="s">
        <v>15</v>
      </c>
      <c r="C749" s="27" t="s">
        <v>224</v>
      </c>
      <c r="D749" s="29" t="s">
        <v>225</v>
      </c>
      <c r="E749" s="23">
        <v>38000</v>
      </c>
      <c r="F749" s="23">
        <v>38000</v>
      </c>
      <c r="G749" s="20" t="s">
        <v>116</v>
      </c>
      <c r="H749" s="20" t="s">
        <v>1321</v>
      </c>
      <c r="I749" s="30" t="s">
        <v>2107</v>
      </c>
      <c r="J749" s="20" t="s">
        <v>116</v>
      </c>
      <c r="K749" s="20" t="s">
        <v>305</v>
      </c>
      <c r="L749" s="34">
        <f t="shared" si="43"/>
        <v>86</v>
      </c>
      <c r="M749" s="39">
        <v>0.035</v>
      </c>
      <c r="N749" s="36">
        <f t="shared" si="41"/>
        <v>317.722222222222</v>
      </c>
      <c r="O749" s="36">
        <f t="shared" si="42"/>
        <v>317.72</v>
      </c>
    </row>
    <row r="750" s="1" customFormat="1" ht="14.25" spans="1:15">
      <c r="A750" s="19">
        <v>748</v>
      </c>
      <c r="B750" s="20" t="s">
        <v>15</v>
      </c>
      <c r="C750" s="27" t="s">
        <v>2108</v>
      </c>
      <c r="D750" s="29" t="s">
        <v>2109</v>
      </c>
      <c r="E750" s="23">
        <v>40000</v>
      </c>
      <c r="F750" s="23">
        <v>40000</v>
      </c>
      <c r="G750" s="20" t="s">
        <v>116</v>
      </c>
      <c r="H750" s="20" t="s">
        <v>506</v>
      </c>
      <c r="I750" s="30" t="s">
        <v>331</v>
      </c>
      <c r="J750" s="20" t="s">
        <v>116</v>
      </c>
      <c r="K750" s="20" t="s">
        <v>305</v>
      </c>
      <c r="L750" s="34">
        <f t="shared" si="43"/>
        <v>86</v>
      </c>
      <c r="M750" s="39">
        <v>0.035</v>
      </c>
      <c r="N750" s="36">
        <f t="shared" si="41"/>
        <v>334.444444444444</v>
      </c>
      <c r="O750" s="36">
        <f t="shared" si="42"/>
        <v>334.44</v>
      </c>
    </row>
    <row r="751" s="1" customFormat="1" ht="14.25" spans="1:15">
      <c r="A751" s="19">
        <v>749</v>
      </c>
      <c r="B751" s="20" t="s">
        <v>15</v>
      </c>
      <c r="C751" s="27" t="s">
        <v>220</v>
      </c>
      <c r="D751" s="29" t="s">
        <v>221</v>
      </c>
      <c r="E751" s="23">
        <v>24000</v>
      </c>
      <c r="F751" s="23">
        <v>24000</v>
      </c>
      <c r="G751" s="20" t="s">
        <v>99</v>
      </c>
      <c r="H751" s="20" t="s">
        <v>710</v>
      </c>
      <c r="I751" s="30" t="s">
        <v>869</v>
      </c>
      <c r="J751" s="20" t="s">
        <v>99</v>
      </c>
      <c r="K751" s="20" t="s">
        <v>305</v>
      </c>
      <c r="L751" s="34">
        <f t="shared" si="43"/>
        <v>85</v>
      </c>
      <c r="M751" s="39">
        <v>0.035</v>
      </c>
      <c r="N751" s="36">
        <f t="shared" si="41"/>
        <v>198.333333333333</v>
      </c>
      <c r="O751" s="36">
        <f t="shared" si="42"/>
        <v>198.33</v>
      </c>
    </row>
    <row r="752" s="1" customFormat="1" ht="14.25" spans="1:15">
      <c r="A752" s="19">
        <v>750</v>
      </c>
      <c r="B752" s="20" t="s">
        <v>15</v>
      </c>
      <c r="C752" s="27" t="s">
        <v>2110</v>
      </c>
      <c r="D752" s="29" t="s">
        <v>2111</v>
      </c>
      <c r="E752" s="23">
        <v>30000</v>
      </c>
      <c r="F752" s="23">
        <v>30000</v>
      </c>
      <c r="G752" s="20" t="s">
        <v>94</v>
      </c>
      <c r="H752" s="20" t="s">
        <v>837</v>
      </c>
      <c r="I752" s="30" t="s">
        <v>331</v>
      </c>
      <c r="J752" s="20" t="s">
        <v>94</v>
      </c>
      <c r="K752" s="20" t="s">
        <v>305</v>
      </c>
      <c r="L752" s="34">
        <f t="shared" si="43"/>
        <v>84</v>
      </c>
      <c r="M752" s="39">
        <v>0.035</v>
      </c>
      <c r="N752" s="36">
        <f t="shared" si="41"/>
        <v>245</v>
      </c>
      <c r="O752" s="36">
        <f t="shared" si="42"/>
        <v>245</v>
      </c>
    </row>
    <row r="753" s="1" customFormat="1" ht="14.25" spans="1:15">
      <c r="A753" s="19">
        <v>751</v>
      </c>
      <c r="B753" s="20" t="s">
        <v>15</v>
      </c>
      <c r="C753" s="27" t="s">
        <v>2112</v>
      </c>
      <c r="D753" s="29" t="s">
        <v>2113</v>
      </c>
      <c r="E753" s="23">
        <v>39400</v>
      </c>
      <c r="F753" s="23">
        <v>39400</v>
      </c>
      <c r="G753" s="20" t="s">
        <v>94</v>
      </c>
      <c r="H753" s="20" t="s">
        <v>837</v>
      </c>
      <c r="I753" s="30" t="s">
        <v>331</v>
      </c>
      <c r="J753" s="20" t="s">
        <v>94</v>
      </c>
      <c r="K753" s="20" t="s">
        <v>305</v>
      </c>
      <c r="L753" s="34">
        <f t="shared" si="43"/>
        <v>84</v>
      </c>
      <c r="M753" s="39">
        <v>0.035</v>
      </c>
      <c r="N753" s="36">
        <f t="shared" si="41"/>
        <v>321.766666666667</v>
      </c>
      <c r="O753" s="36">
        <f t="shared" si="42"/>
        <v>321.77</v>
      </c>
    </row>
    <row r="754" s="1" customFormat="1" ht="14.25" spans="1:15">
      <c r="A754" s="19">
        <v>752</v>
      </c>
      <c r="B754" s="20" t="s">
        <v>15</v>
      </c>
      <c r="C754" s="27" t="s">
        <v>2114</v>
      </c>
      <c r="D754" s="29" t="s">
        <v>2115</v>
      </c>
      <c r="E754" s="23">
        <v>49000</v>
      </c>
      <c r="F754" s="23">
        <v>49000</v>
      </c>
      <c r="G754" s="20" t="s">
        <v>94</v>
      </c>
      <c r="H754" s="20" t="s">
        <v>837</v>
      </c>
      <c r="I754" s="30" t="s">
        <v>331</v>
      </c>
      <c r="J754" s="20" t="s">
        <v>94</v>
      </c>
      <c r="K754" s="20" t="s">
        <v>305</v>
      </c>
      <c r="L754" s="34">
        <f t="shared" si="43"/>
        <v>84</v>
      </c>
      <c r="M754" s="39">
        <v>0.035</v>
      </c>
      <c r="N754" s="36">
        <f t="shared" si="41"/>
        <v>400.166666666667</v>
      </c>
      <c r="O754" s="36">
        <f t="shared" si="42"/>
        <v>400.17</v>
      </c>
    </row>
    <row r="755" s="1" customFormat="1" ht="14.25" spans="1:15">
      <c r="A755" s="19">
        <v>753</v>
      </c>
      <c r="B755" s="20" t="s">
        <v>15</v>
      </c>
      <c r="C755" s="27" t="s">
        <v>2116</v>
      </c>
      <c r="D755" s="29" t="s">
        <v>2117</v>
      </c>
      <c r="E755" s="23">
        <v>40000</v>
      </c>
      <c r="F755" s="23">
        <v>40000</v>
      </c>
      <c r="G755" s="20" t="s">
        <v>1727</v>
      </c>
      <c r="H755" s="20" t="s">
        <v>514</v>
      </c>
      <c r="I755" s="30" t="s">
        <v>331</v>
      </c>
      <c r="J755" s="20" t="s">
        <v>1727</v>
      </c>
      <c r="K755" s="20" t="s">
        <v>305</v>
      </c>
      <c r="L755" s="34">
        <f t="shared" si="43"/>
        <v>108</v>
      </c>
      <c r="M755" s="39">
        <v>0.035</v>
      </c>
      <c r="N755" s="36">
        <f t="shared" si="41"/>
        <v>420</v>
      </c>
      <c r="O755" s="36">
        <f t="shared" si="42"/>
        <v>420</v>
      </c>
    </row>
    <row r="756" s="1" customFormat="1" ht="14.25" spans="1:15">
      <c r="A756" s="19">
        <v>754</v>
      </c>
      <c r="B756" s="20" t="s">
        <v>15</v>
      </c>
      <c r="C756" s="27" t="s">
        <v>2118</v>
      </c>
      <c r="D756" s="29" t="s">
        <v>2119</v>
      </c>
      <c r="E756" s="23">
        <v>50000</v>
      </c>
      <c r="F756" s="23">
        <v>50000</v>
      </c>
      <c r="G756" s="20" t="s">
        <v>1773</v>
      </c>
      <c r="H756" s="20" t="s">
        <v>1508</v>
      </c>
      <c r="I756" s="30" t="s">
        <v>331</v>
      </c>
      <c r="J756" s="20" t="s">
        <v>1773</v>
      </c>
      <c r="K756" s="20" t="s">
        <v>305</v>
      </c>
      <c r="L756" s="34">
        <f t="shared" si="43"/>
        <v>107</v>
      </c>
      <c r="M756" s="39">
        <v>0.035</v>
      </c>
      <c r="N756" s="36">
        <f t="shared" si="41"/>
        <v>520.138888888889</v>
      </c>
      <c r="O756" s="36">
        <f t="shared" si="42"/>
        <v>520.14</v>
      </c>
    </row>
    <row r="757" s="1" customFormat="1" ht="14.25" spans="1:15">
      <c r="A757" s="19">
        <v>755</v>
      </c>
      <c r="B757" s="20" t="s">
        <v>15</v>
      </c>
      <c r="C757" s="27" t="s">
        <v>2120</v>
      </c>
      <c r="D757" s="29" t="s">
        <v>2121</v>
      </c>
      <c r="E757" s="23">
        <v>20000</v>
      </c>
      <c r="F757" s="23">
        <v>20000</v>
      </c>
      <c r="G757" s="20" t="s">
        <v>1806</v>
      </c>
      <c r="H757" s="20" t="s">
        <v>366</v>
      </c>
      <c r="I757" s="30" t="s">
        <v>331</v>
      </c>
      <c r="J757" s="20" t="s">
        <v>1806</v>
      </c>
      <c r="K757" s="20" t="s">
        <v>305</v>
      </c>
      <c r="L757" s="34">
        <f t="shared" si="43"/>
        <v>105</v>
      </c>
      <c r="M757" s="39">
        <v>0.035</v>
      </c>
      <c r="N757" s="36">
        <f t="shared" si="41"/>
        <v>204.166666666667</v>
      </c>
      <c r="O757" s="36">
        <f t="shared" si="42"/>
        <v>204.17</v>
      </c>
    </row>
    <row r="758" s="1" customFormat="1" ht="14.25" spans="1:15">
      <c r="A758" s="19">
        <v>756</v>
      </c>
      <c r="B758" s="20" t="s">
        <v>15</v>
      </c>
      <c r="C758" s="27" t="s">
        <v>2122</v>
      </c>
      <c r="D758" s="29" t="s">
        <v>2123</v>
      </c>
      <c r="E758" s="23">
        <v>40000</v>
      </c>
      <c r="F758" s="23">
        <v>40000</v>
      </c>
      <c r="G758" s="20" t="s">
        <v>1697</v>
      </c>
      <c r="H758" s="20" t="s">
        <v>434</v>
      </c>
      <c r="I758" s="30" t="s">
        <v>2124</v>
      </c>
      <c r="J758" s="20" t="s">
        <v>1697</v>
      </c>
      <c r="K758" s="20" t="s">
        <v>305</v>
      </c>
      <c r="L758" s="34">
        <f t="shared" si="43"/>
        <v>102</v>
      </c>
      <c r="M758" s="39">
        <v>0.035</v>
      </c>
      <c r="N758" s="36">
        <f t="shared" si="41"/>
        <v>396.666666666667</v>
      </c>
      <c r="O758" s="36">
        <f t="shared" si="42"/>
        <v>396.67</v>
      </c>
    </row>
    <row r="759" s="1" customFormat="1" ht="14.25" spans="1:15">
      <c r="A759" s="19">
        <v>757</v>
      </c>
      <c r="B759" s="20" t="s">
        <v>81</v>
      </c>
      <c r="C759" s="27" t="s">
        <v>2125</v>
      </c>
      <c r="D759" s="29" t="s">
        <v>2126</v>
      </c>
      <c r="E759" s="23">
        <v>50000</v>
      </c>
      <c r="F759" s="23">
        <v>50000</v>
      </c>
      <c r="G759" s="20" t="s">
        <v>1746</v>
      </c>
      <c r="H759" s="20" t="s">
        <v>1133</v>
      </c>
      <c r="I759" s="30" t="s">
        <v>2127</v>
      </c>
      <c r="J759" s="20" t="s">
        <v>1746</v>
      </c>
      <c r="K759" s="20" t="s">
        <v>305</v>
      </c>
      <c r="L759" s="34">
        <f t="shared" si="43"/>
        <v>95</v>
      </c>
      <c r="M759" s="39">
        <v>0.035</v>
      </c>
      <c r="N759" s="36">
        <f t="shared" si="41"/>
        <v>461.805555555556</v>
      </c>
      <c r="O759" s="36">
        <f t="shared" si="42"/>
        <v>461.81</v>
      </c>
    </row>
    <row r="760" s="1" customFormat="1" ht="14.25" spans="1:15">
      <c r="A760" s="19">
        <v>758</v>
      </c>
      <c r="B760" s="20" t="s">
        <v>81</v>
      </c>
      <c r="C760" s="27" t="s">
        <v>2128</v>
      </c>
      <c r="D760" s="29" t="s">
        <v>2129</v>
      </c>
      <c r="E760" s="23">
        <v>40000</v>
      </c>
      <c r="F760" s="23">
        <v>40000</v>
      </c>
      <c r="G760" s="20" t="s">
        <v>89</v>
      </c>
      <c r="H760" s="20" t="s">
        <v>1321</v>
      </c>
      <c r="I760" s="30" t="s">
        <v>331</v>
      </c>
      <c r="J760" s="20" t="s">
        <v>89</v>
      </c>
      <c r="K760" s="20" t="s">
        <v>305</v>
      </c>
      <c r="L760" s="34">
        <f t="shared" si="43"/>
        <v>87</v>
      </c>
      <c r="M760" s="39">
        <v>0.035</v>
      </c>
      <c r="N760" s="36">
        <f t="shared" si="41"/>
        <v>338.333333333333</v>
      </c>
      <c r="O760" s="36">
        <f t="shared" si="42"/>
        <v>338.33</v>
      </c>
    </row>
    <row r="761" s="1" customFormat="1" ht="14.25" spans="1:15">
      <c r="A761" s="19">
        <v>759</v>
      </c>
      <c r="B761" s="20" t="s">
        <v>81</v>
      </c>
      <c r="C761" s="27" t="s">
        <v>2130</v>
      </c>
      <c r="D761" s="29" t="s">
        <v>2131</v>
      </c>
      <c r="E761" s="23">
        <v>34700</v>
      </c>
      <c r="F761" s="23">
        <v>34700</v>
      </c>
      <c r="G761" s="20" t="s">
        <v>99</v>
      </c>
      <c r="H761" s="20" t="s">
        <v>506</v>
      </c>
      <c r="I761" s="30" t="s">
        <v>2132</v>
      </c>
      <c r="J761" s="20" t="s">
        <v>99</v>
      </c>
      <c r="K761" s="20" t="s">
        <v>305</v>
      </c>
      <c r="L761" s="34">
        <f t="shared" si="43"/>
        <v>85</v>
      </c>
      <c r="M761" s="39">
        <v>0.035</v>
      </c>
      <c r="N761" s="36">
        <f t="shared" si="41"/>
        <v>286.756944444444</v>
      </c>
      <c r="O761" s="36">
        <f t="shared" si="42"/>
        <v>286.76</v>
      </c>
    </row>
    <row r="762" s="1" customFormat="1" ht="14.25" spans="1:15">
      <c r="A762" s="19">
        <v>760</v>
      </c>
      <c r="B762" s="20" t="s">
        <v>81</v>
      </c>
      <c r="C762" s="27" t="s">
        <v>2133</v>
      </c>
      <c r="D762" s="29" t="s">
        <v>2134</v>
      </c>
      <c r="E762" s="23">
        <v>50000</v>
      </c>
      <c r="F762" s="23">
        <v>50000</v>
      </c>
      <c r="G762" s="20" t="s">
        <v>140</v>
      </c>
      <c r="H762" s="20" t="s">
        <v>806</v>
      </c>
      <c r="I762" s="30" t="s">
        <v>276</v>
      </c>
      <c r="J762" s="20" t="s">
        <v>140</v>
      </c>
      <c r="K762" s="20" t="s">
        <v>305</v>
      </c>
      <c r="L762" s="34">
        <f t="shared" si="43"/>
        <v>82</v>
      </c>
      <c r="M762" s="39">
        <v>0.035</v>
      </c>
      <c r="N762" s="36">
        <f t="shared" si="41"/>
        <v>398.611111111111</v>
      </c>
      <c r="O762" s="36">
        <f t="shared" si="42"/>
        <v>398.61</v>
      </c>
    </row>
    <row r="763" s="1" customFormat="1" ht="14.25" spans="1:15">
      <c r="A763" s="19">
        <v>761</v>
      </c>
      <c r="B763" s="20" t="s">
        <v>81</v>
      </c>
      <c r="C763" s="27" t="s">
        <v>2135</v>
      </c>
      <c r="D763" s="29" t="s">
        <v>2136</v>
      </c>
      <c r="E763" s="23">
        <v>50000</v>
      </c>
      <c r="F763" s="23">
        <v>50000</v>
      </c>
      <c r="G763" s="20" t="s">
        <v>26</v>
      </c>
      <c r="H763" s="20" t="s">
        <v>395</v>
      </c>
      <c r="I763" s="30" t="s">
        <v>331</v>
      </c>
      <c r="J763" s="20" t="s">
        <v>26</v>
      </c>
      <c r="K763" s="20" t="s">
        <v>305</v>
      </c>
      <c r="L763" s="34">
        <f t="shared" si="43"/>
        <v>81</v>
      </c>
      <c r="M763" s="39">
        <v>0.035</v>
      </c>
      <c r="N763" s="36">
        <f t="shared" si="41"/>
        <v>393.75</v>
      </c>
      <c r="O763" s="36">
        <f t="shared" si="42"/>
        <v>393.75</v>
      </c>
    </row>
    <row r="764" s="1" customFormat="1" ht="14.25" spans="1:15">
      <c r="A764" s="19">
        <v>762</v>
      </c>
      <c r="B764" s="20" t="s">
        <v>62</v>
      </c>
      <c r="C764" s="27" t="s">
        <v>2137</v>
      </c>
      <c r="D764" s="29" t="s">
        <v>2138</v>
      </c>
      <c r="E764" s="23">
        <v>43900</v>
      </c>
      <c r="F764" s="23">
        <v>0</v>
      </c>
      <c r="G764" s="20" t="s">
        <v>140</v>
      </c>
      <c r="H764" s="20" t="s">
        <v>395</v>
      </c>
      <c r="I764" s="30" t="s">
        <v>2139</v>
      </c>
      <c r="J764" s="20" t="s">
        <v>140</v>
      </c>
      <c r="K764" s="33">
        <v>46048</v>
      </c>
      <c r="L764" s="34">
        <f t="shared" si="43"/>
        <v>28</v>
      </c>
      <c r="M764" s="39">
        <v>0.035</v>
      </c>
      <c r="N764" s="36">
        <f t="shared" si="41"/>
        <v>119.505555555556</v>
      </c>
      <c r="O764" s="36">
        <f t="shared" si="42"/>
        <v>119.51</v>
      </c>
    </row>
    <row r="765" s="1" customFormat="1" ht="14.25" spans="1:15">
      <c r="A765" s="19">
        <v>763</v>
      </c>
      <c r="B765" s="20" t="s">
        <v>62</v>
      </c>
      <c r="C765" s="27" t="s">
        <v>2140</v>
      </c>
      <c r="D765" s="29" t="s">
        <v>2141</v>
      </c>
      <c r="E765" s="23">
        <v>50000</v>
      </c>
      <c r="F765" s="23">
        <v>50000</v>
      </c>
      <c r="G765" s="20" t="s">
        <v>1703</v>
      </c>
      <c r="H765" s="20" t="s">
        <v>823</v>
      </c>
      <c r="I765" s="30" t="s">
        <v>2142</v>
      </c>
      <c r="J765" s="20" t="s">
        <v>1703</v>
      </c>
      <c r="K765" s="20" t="s">
        <v>305</v>
      </c>
      <c r="L765" s="34">
        <f t="shared" si="43"/>
        <v>103</v>
      </c>
      <c r="M765" s="39">
        <v>0.035</v>
      </c>
      <c r="N765" s="36">
        <f t="shared" si="41"/>
        <v>500.694444444445</v>
      </c>
      <c r="O765" s="36">
        <f t="shared" si="42"/>
        <v>500.69</v>
      </c>
    </row>
    <row r="766" s="1" customFormat="1" ht="14.25" spans="1:15">
      <c r="A766" s="19">
        <v>764</v>
      </c>
      <c r="B766" s="20" t="s">
        <v>62</v>
      </c>
      <c r="C766" s="27" t="s">
        <v>63</v>
      </c>
      <c r="D766" s="29" t="s">
        <v>2143</v>
      </c>
      <c r="E766" s="23">
        <v>39800</v>
      </c>
      <c r="F766" s="23">
        <v>39800</v>
      </c>
      <c r="G766" s="20" t="s">
        <v>99</v>
      </c>
      <c r="H766" s="20" t="s">
        <v>506</v>
      </c>
      <c r="I766" s="30" t="s">
        <v>2144</v>
      </c>
      <c r="J766" s="20" t="s">
        <v>99</v>
      </c>
      <c r="K766" s="20" t="s">
        <v>305</v>
      </c>
      <c r="L766" s="34">
        <f t="shared" si="43"/>
        <v>85</v>
      </c>
      <c r="M766" s="39">
        <v>0.035</v>
      </c>
      <c r="N766" s="36">
        <f t="shared" si="41"/>
        <v>328.902777777778</v>
      </c>
      <c r="O766" s="36">
        <f t="shared" si="42"/>
        <v>328.9</v>
      </c>
    </row>
    <row r="767" s="1" customFormat="1" ht="14.25" spans="1:15">
      <c r="A767" s="19">
        <v>765</v>
      </c>
      <c r="B767" s="20" t="s">
        <v>62</v>
      </c>
      <c r="C767" s="27" t="s">
        <v>2145</v>
      </c>
      <c r="D767" s="29" t="s">
        <v>2146</v>
      </c>
      <c r="E767" s="23">
        <v>40000</v>
      </c>
      <c r="F767" s="23">
        <v>40000</v>
      </c>
      <c r="G767" s="20" t="s">
        <v>1714</v>
      </c>
      <c r="H767" s="20" t="s">
        <v>823</v>
      </c>
      <c r="I767" s="30" t="s">
        <v>112</v>
      </c>
      <c r="J767" s="20" t="s">
        <v>1714</v>
      </c>
      <c r="K767" s="20" t="s">
        <v>305</v>
      </c>
      <c r="L767" s="34">
        <f t="shared" si="43"/>
        <v>101</v>
      </c>
      <c r="M767" s="39">
        <v>0.035</v>
      </c>
      <c r="N767" s="36">
        <f t="shared" si="41"/>
        <v>392.777777777778</v>
      </c>
      <c r="O767" s="36">
        <f t="shared" si="42"/>
        <v>392.78</v>
      </c>
    </row>
    <row r="768" s="1" customFormat="1" ht="14.25" spans="1:15">
      <c r="A768" s="19">
        <v>766</v>
      </c>
      <c r="B768" s="20" t="s">
        <v>62</v>
      </c>
      <c r="C768" s="27" t="s">
        <v>2147</v>
      </c>
      <c r="D768" s="29" t="s">
        <v>2148</v>
      </c>
      <c r="E768" s="23">
        <v>39800</v>
      </c>
      <c r="F768" s="23">
        <v>39800</v>
      </c>
      <c r="G768" s="20" t="s">
        <v>1731</v>
      </c>
      <c r="H768" s="20" t="s">
        <v>521</v>
      </c>
      <c r="I768" s="30" t="s">
        <v>2149</v>
      </c>
      <c r="J768" s="20" t="s">
        <v>1731</v>
      </c>
      <c r="K768" s="20" t="s">
        <v>305</v>
      </c>
      <c r="L768" s="34">
        <f t="shared" si="43"/>
        <v>106</v>
      </c>
      <c r="M768" s="39">
        <v>0.035</v>
      </c>
      <c r="N768" s="36">
        <f t="shared" ref="N768:N789" si="44">E768*M768*L768/360</f>
        <v>410.161111111111</v>
      </c>
      <c r="O768" s="36">
        <f t="shared" ref="O768:O789" si="45">ROUND(N768,2)</f>
        <v>410.16</v>
      </c>
    </row>
    <row r="769" s="1" customFormat="1" ht="14.25" spans="1:15">
      <c r="A769" s="19">
        <v>767</v>
      </c>
      <c r="B769" s="20" t="s">
        <v>62</v>
      </c>
      <c r="C769" s="27" t="s">
        <v>230</v>
      </c>
      <c r="D769" s="29" t="s">
        <v>231</v>
      </c>
      <c r="E769" s="23">
        <v>39200</v>
      </c>
      <c r="F769" s="23">
        <v>39200</v>
      </c>
      <c r="G769" s="20" t="s">
        <v>42</v>
      </c>
      <c r="H769" s="20" t="s">
        <v>2150</v>
      </c>
      <c r="I769" s="30" t="s">
        <v>2151</v>
      </c>
      <c r="J769" s="20" t="s">
        <v>42</v>
      </c>
      <c r="K769" s="20" t="s">
        <v>305</v>
      </c>
      <c r="L769" s="34">
        <f t="shared" si="43"/>
        <v>80</v>
      </c>
      <c r="M769" s="39">
        <v>0.03</v>
      </c>
      <c r="N769" s="36">
        <f t="shared" si="44"/>
        <v>261.333333333333</v>
      </c>
      <c r="O769" s="36">
        <f t="shared" si="45"/>
        <v>261.33</v>
      </c>
    </row>
    <row r="770" s="1" customFormat="1" ht="14.25" spans="1:15">
      <c r="A770" s="19">
        <v>768</v>
      </c>
      <c r="B770" s="20" t="s">
        <v>62</v>
      </c>
      <c r="C770" s="27" t="s">
        <v>101</v>
      </c>
      <c r="D770" s="29" t="s">
        <v>102</v>
      </c>
      <c r="E770" s="23">
        <v>40000</v>
      </c>
      <c r="F770" s="23">
        <v>40000</v>
      </c>
      <c r="G770" s="20" t="s">
        <v>26</v>
      </c>
      <c r="H770" s="20" t="s">
        <v>395</v>
      </c>
      <c r="I770" s="30" t="s">
        <v>2152</v>
      </c>
      <c r="J770" s="20" t="s">
        <v>26</v>
      </c>
      <c r="K770" s="20" t="s">
        <v>305</v>
      </c>
      <c r="L770" s="34">
        <f t="shared" si="43"/>
        <v>81</v>
      </c>
      <c r="M770" s="39">
        <v>0.035</v>
      </c>
      <c r="N770" s="36">
        <f t="shared" si="44"/>
        <v>315</v>
      </c>
      <c r="O770" s="36">
        <f t="shared" si="45"/>
        <v>315</v>
      </c>
    </row>
    <row r="771" s="1" customFormat="1" ht="14.25" spans="1:15">
      <c r="A771" s="19">
        <v>769</v>
      </c>
      <c r="B771" s="20" t="s">
        <v>62</v>
      </c>
      <c r="C771" s="27" t="s">
        <v>165</v>
      </c>
      <c r="D771" s="29" t="s">
        <v>166</v>
      </c>
      <c r="E771" s="23">
        <v>39800</v>
      </c>
      <c r="F771" s="23">
        <v>39800</v>
      </c>
      <c r="G771" s="20" t="s">
        <v>26</v>
      </c>
      <c r="H771" s="20" t="s">
        <v>395</v>
      </c>
      <c r="I771" s="30" t="s">
        <v>2153</v>
      </c>
      <c r="J771" s="20" t="s">
        <v>26</v>
      </c>
      <c r="K771" s="20" t="s">
        <v>305</v>
      </c>
      <c r="L771" s="34">
        <f t="shared" si="43"/>
        <v>81</v>
      </c>
      <c r="M771" s="39">
        <v>0.035</v>
      </c>
      <c r="N771" s="36">
        <f t="shared" si="44"/>
        <v>313.425</v>
      </c>
      <c r="O771" s="36">
        <f t="shared" si="45"/>
        <v>313.43</v>
      </c>
    </row>
    <row r="772" s="1" customFormat="1" ht="14.25" spans="1:15">
      <c r="A772" s="19">
        <v>770</v>
      </c>
      <c r="B772" s="20" t="s">
        <v>62</v>
      </c>
      <c r="C772" s="27" t="s">
        <v>2154</v>
      </c>
      <c r="D772" s="29" t="s">
        <v>2155</v>
      </c>
      <c r="E772" s="23">
        <v>50000</v>
      </c>
      <c r="F772" s="23">
        <v>50000</v>
      </c>
      <c r="G772" s="20" t="s">
        <v>42</v>
      </c>
      <c r="H772" s="20" t="s">
        <v>1408</v>
      </c>
      <c r="I772" s="30" t="s">
        <v>2156</v>
      </c>
      <c r="J772" s="20" t="s">
        <v>42</v>
      </c>
      <c r="K772" s="20" t="s">
        <v>305</v>
      </c>
      <c r="L772" s="34">
        <f t="shared" si="43"/>
        <v>80</v>
      </c>
      <c r="M772" s="39">
        <v>0.035</v>
      </c>
      <c r="N772" s="36">
        <f t="shared" si="44"/>
        <v>388.888888888889</v>
      </c>
      <c r="O772" s="36">
        <f t="shared" si="45"/>
        <v>388.89</v>
      </c>
    </row>
    <row r="773" s="1" customFormat="1" ht="14.25" spans="1:15">
      <c r="A773" s="19">
        <v>771</v>
      </c>
      <c r="B773" s="20" t="s">
        <v>85</v>
      </c>
      <c r="C773" s="27" t="s">
        <v>2157</v>
      </c>
      <c r="D773" s="29" t="s">
        <v>2158</v>
      </c>
      <c r="E773" s="23">
        <v>40000</v>
      </c>
      <c r="F773" s="23">
        <v>40000</v>
      </c>
      <c r="G773" s="20" t="s">
        <v>1773</v>
      </c>
      <c r="H773" s="20" t="s">
        <v>514</v>
      </c>
      <c r="I773" s="30" t="s">
        <v>2159</v>
      </c>
      <c r="J773" s="20" t="s">
        <v>1773</v>
      </c>
      <c r="K773" s="20" t="s">
        <v>305</v>
      </c>
      <c r="L773" s="34">
        <f t="shared" si="43"/>
        <v>107</v>
      </c>
      <c r="M773" s="39">
        <v>0.035</v>
      </c>
      <c r="N773" s="36">
        <f t="shared" si="44"/>
        <v>416.111111111111</v>
      </c>
      <c r="O773" s="36">
        <f t="shared" si="45"/>
        <v>416.11</v>
      </c>
    </row>
    <row r="774" s="1" customFormat="1" ht="14.25" spans="1:15">
      <c r="A774" s="19">
        <v>772</v>
      </c>
      <c r="B774" s="20" t="s">
        <v>85</v>
      </c>
      <c r="C774" s="27" t="s">
        <v>2160</v>
      </c>
      <c r="D774" s="29" t="s">
        <v>2161</v>
      </c>
      <c r="E774" s="23">
        <v>24000</v>
      </c>
      <c r="F774" s="23">
        <v>24000</v>
      </c>
      <c r="G774" s="20" t="s">
        <v>1773</v>
      </c>
      <c r="H774" s="20" t="s">
        <v>2032</v>
      </c>
      <c r="I774" s="30" t="s">
        <v>90</v>
      </c>
      <c r="J774" s="20" t="s">
        <v>1773</v>
      </c>
      <c r="K774" s="20" t="s">
        <v>305</v>
      </c>
      <c r="L774" s="34">
        <f t="shared" si="43"/>
        <v>107</v>
      </c>
      <c r="M774" s="39">
        <v>0.035</v>
      </c>
      <c r="N774" s="36">
        <f t="shared" si="44"/>
        <v>249.666666666667</v>
      </c>
      <c r="O774" s="36">
        <f t="shared" si="45"/>
        <v>249.67</v>
      </c>
    </row>
    <row r="775" s="1" customFormat="1" ht="14.25" spans="1:15">
      <c r="A775" s="19">
        <v>773</v>
      </c>
      <c r="B775" s="20" t="s">
        <v>85</v>
      </c>
      <c r="C775" s="27" t="s">
        <v>2162</v>
      </c>
      <c r="D775" s="29" t="s">
        <v>2163</v>
      </c>
      <c r="E775" s="23">
        <v>24000</v>
      </c>
      <c r="F775" s="23">
        <v>24000</v>
      </c>
      <c r="G775" s="20" t="s">
        <v>1703</v>
      </c>
      <c r="H775" s="20" t="s">
        <v>386</v>
      </c>
      <c r="I775" s="30" t="s">
        <v>90</v>
      </c>
      <c r="J775" s="20" t="s">
        <v>1703</v>
      </c>
      <c r="K775" s="20" t="s">
        <v>305</v>
      </c>
      <c r="L775" s="34">
        <f t="shared" si="43"/>
        <v>103</v>
      </c>
      <c r="M775" s="39">
        <v>0.035</v>
      </c>
      <c r="N775" s="36">
        <f t="shared" si="44"/>
        <v>240.333333333333</v>
      </c>
      <c r="O775" s="36">
        <f t="shared" si="45"/>
        <v>240.33</v>
      </c>
    </row>
    <row r="776" s="1" customFormat="1" ht="14.25" spans="1:15">
      <c r="A776" s="19">
        <v>774</v>
      </c>
      <c r="B776" s="20" t="s">
        <v>85</v>
      </c>
      <c r="C776" s="27" t="s">
        <v>2164</v>
      </c>
      <c r="D776" s="29" t="s">
        <v>2165</v>
      </c>
      <c r="E776" s="23">
        <v>24000</v>
      </c>
      <c r="F776" s="23">
        <v>24000</v>
      </c>
      <c r="G776" s="20" t="s">
        <v>1697</v>
      </c>
      <c r="H776" s="20" t="s">
        <v>823</v>
      </c>
      <c r="I776" s="30" t="s">
        <v>90</v>
      </c>
      <c r="J776" s="20" t="s">
        <v>1697</v>
      </c>
      <c r="K776" s="20" t="s">
        <v>305</v>
      </c>
      <c r="L776" s="34">
        <f t="shared" si="43"/>
        <v>102</v>
      </c>
      <c r="M776" s="39">
        <v>0.035</v>
      </c>
      <c r="N776" s="36">
        <f t="shared" si="44"/>
        <v>238</v>
      </c>
      <c r="O776" s="36">
        <f t="shared" si="45"/>
        <v>238</v>
      </c>
    </row>
    <row r="777" s="1" customFormat="1" ht="14.25" spans="1:15">
      <c r="A777" s="19">
        <v>775</v>
      </c>
      <c r="B777" s="20" t="s">
        <v>85</v>
      </c>
      <c r="C777" s="27" t="s">
        <v>2166</v>
      </c>
      <c r="D777" s="29" t="s">
        <v>2167</v>
      </c>
      <c r="E777" s="23">
        <v>40000</v>
      </c>
      <c r="F777" s="23">
        <v>40000</v>
      </c>
      <c r="G777" s="20" t="s">
        <v>1697</v>
      </c>
      <c r="H777" s="20" t="s">
        <v>823</v>
      </c>
      <c r="I777" s="30" t="s">
        <v>2168</v>
      </c>
      <c r="J777" s="20" t="s">
        <v>1697</v>
      </c>
      <c r="K777" s="20" t="s">
        <v>305</v>
      </c>
      <c r="L777" s="34">
        <f t="shared" si="43"/>
        <v>102</v>
      </c>
      <c r="M777" s="39">
        <v>0.035</v>
      </c>
      <c r="N777" s="36">
        <f t="shared" si="44"/>
        <v>396.666666666667</v>
      </c>
      <c r="O777" s="36">
        <f t="shared" si="45"/>
        <v>396.67</v>
      </c>
    </row>
    <row r="778" s="1" customFormat="1" ht="14.25" spans="1:15">
      <c r="A778" s="19">
        <v>776</v>
      </c>
      <c r="B778" s="20" t="s">
        <v>85</v>
      </c>
      <c r="C778" s="27" t="s">
        <v>2169</v>
      </c>
      <c r="D778" s="29" t="s">
        <v>2170</v>
      </c>
      <c r="E778" s="23">
        <v>30000</v>
      </c>
      <c r="F778" s="23">
        <v>30000</v>
      </c>
      <c r="G778" s="20" t="s">
        <v>1727</v>
      </c>
      <c r="H778" s="20" t="s">
        <v>2032</v>
      </c>
      <c r="I778" s="30" t="s">
        <v>588</v>
      </c>
      <c r="J778" s="20" t="s">
        <v>1727</v>
      </c>
      <c r="K778" s="20" t="s">
        <v>305</v>
      </c>
      <c r="L778" s="34">
        <f t="shared" si="43"/>
        <v>108</v>
      </c>
      <c r="M778" s="39">
        <v>0.035</v>
      </c>
      <c r="N778" s="36">
        <f t="shared" si="44"/>
        <v>315</v>
      </c>
      <c r="O778" s="36">
        <f t="shared" si="45"/>
        <v>315</v>
      </c>
    </row>
    <row r="779" s="1" customFormat="1" ht="14.25" spans="1:15">
      <c r="A779" s="19">
        <v>777</v>
      </c>
      <c r="B779" s="20" t="s">
        <v>85</v>
      </c>
      <c r="C779" s="27" t="s">
        <v>2171</v>
      </c>
      <c r="D779" s="29" t="s">
        <v>2172</v>
      </c>
      <c r="E779" s="23">
        <v>40000</v>
      </c>
      <c r="F779" s="23">
        <v>40000</v>
      </c>
      <c r="G779" s="20" t="s">
        <v>1740</v>
      </c>
      <c r="H779" s="20" t="s">
        <v>533</v>
      </c>
      <c r="I779" s="30" t="s">
        <v>2173</v>
      </c>
      <c r="J779" s="20" t="s">
        <v>1740</v>
      </c>
      <c r="K779" s="20" t="s">
        <v>305</v>
      </c>
      <c r="L779" s="34">
        <f t="shared" si="43"/>
        <v>100</v>
      </c>
      <c r="M779" s="39">
        <v>0.035</v>
      </c>
      <c r="N779" s="36">
        <f t="shared" si="44"/>
        <v>388.888888888889</v>
      </c>
      <c r="O779" s="36">
        <f t="shared" si="45"/>
        <v>388.89</v>
      </c>
    </row>
    <row r="780" s="1" customFormat="1" ht="14.25" spans="1:15">
      <c r="A780" s="19">
        <v>778</v>
      </c>
      <c r="B780" s="20" t="s">
        <v>85</v>
      </c>
      <c r="C780" s="27" t="s">
        <v>2174</v>
      </c>
      <c r="D780" s="29" t="s">
        <v>2175</v>
      </c>
      <c r="E780" s="23">
        <v>40000</v>
      </c>
      <c r="F780" s="23">
        <v>40000</v>
      </c>
      <c r="G780" s="20" t="s">
        <v>1722</v>
      </c>
      <c r="H780" s="20" t="s">
        <v>772</v>
      </c>
      <c r="I780" s="30" t="s">
        <v>2176</v>
      </c>
      <c r="J780" s="20" t="s">
        <v>1722</v>
      </c>
      <c r="K780" s="20" t="s">
        <v>305</v>
      </c>
      <c r="L780" s="34">
        <f t="shared" si="43"/>
        <v>92</v>
      </c>
      <c r="M780" s="39">
        <v>0.035</v>
      </c>
      <c r="N780" s="36">
        <f t="shared" si="44"/>
        <v>357.777777777778</v>
      </c>
      <c r="O780" s="36">
        <f t="shared" si="45"/>
        <v>357.78</v>
      </c>
    </row>
    <row r="781" s="1" customFormat="1" ht="14.25" spans="1:15">
      <c r="A781" s="19">
        <v>779</v>
      </c>
      <c r="B781" s="20" t="s">
        <v>85</v>
      </c>
      <c r="C781" s="27" t="s">
        <v>2177</v>
      </c>
      <c r="D781" s="29" t="s">
        <v>2178</v>
      </c>
      <c r="E781" s="23">
        <v>40000</v>
      </c>
      <c r="F781" s="23">
        <v>40000</v>
      </c>
      <c r="G781" s="20" t="s">
        <v>1684</v>
      </c>
      <c r="H781" s="20" t="s">
        <v>493</v>
      </c>
      <c r="I781" s="30" t="s">
        <v>2179</v>
      </c>
      <c r="J781" s="20" t="s">
        <v>1684</v>
      </c>
      <c r="K781" s="20" t="s">
        <v>305</v>
      </c>
      <c r="L781" s="34">
        <f t="shared" si="43"/>
        <v>96</v>
      </c>
      <c r="M781" s="39">
        <v>0.035</v>
      </c>
      <c r="N781" s="36">
        <f t="shared" si="44"/>
        <v>373.333333333333</v>
      </c>
      <c r="O781" s="36">
        <f t="shared" si="45"/>
        <v>373.33</v>
      </c>
    </row>
    <row r="782" s="1" customFormat="1" ht="14.25" spans="1:15">
      <c r="A782" s="19">
        <v>780</v>
      </c>
      <c r="B782" s="20" t="s">
        <v>85</v>
      </c>
      <c r="C782" s="27" t="s">
        <v>86</v>
      </c>
      <c r="D782" s="29" t="s">
        <v>2180</v>
      </c>
      <c r="E782" s="23">
        <v>40000</v>
      </c>
      <c r="F782" s="23">
        <v>40000</v>
      </c>
      <c r="G782" s="20" t="s">
        <v>89</v>
      </c>
      <c r="H782" s="20" t="s">
        <v>1137</v>
      </c>
      <c r="I782" s="30" t="s">
        <v>2181</v>
      </c>
      <c r="J782" s="20" t="s">
        <v>89</v>
      </c>
      <c r="K782" s="20" t="s">
        <v>305</v>
      </c>
      <c r="L782" s="34">
        <f t="shared" si="43"/>
        <v>87</v>
      </c>
      <c r="M782" s="39">
        <v>0.035</v>
      </c>
      <c r="N782" s="36">
        <f t="shared" si="44"/>
        <v>338.333333333333</v>
      </c>
      <c r="O782" s="36">
        <f t="shared" si="45"/>
        <v>338.33</v>
      </c>
    </row>
    <row r="783" s="1" customFormat="1" ht="14.25" spans="1:15">
      <c r="A783" s="19">
        <v>781</v>
      </c>
      <c r="B783" s="20" t="s">
        <v>85</v>
      </c>
      <c r="C783" s="27" t="s">
        <v>2182</v>
      </c>
      <c r="D783" s="29" t="s">
        <v>2183</v>
      </c>
      <c r="E783" s="23">
        <v>40000</v>
      </c>
      <c r="F783" s="23">
        <v>40000</v>
      </c>
      <c r="G783" s="20" t="s">
        <v>1714</v>
      </c>
      <c r="H783" s="20" t="s">
        <v>434</v>
      </c>
      <c r="I783" s="30" t="s">
        <v>49</v>
      </c>
      <c r="J783" s="20" t="s">
        <v>1714</v>
      </c>
      <c r="K783" s="20" t="s">
        <v>305</v>
      </c>
      <c r="L783" s="34">
        <f t="shared" si="43"/>
        <v>101</v>
      </c>
      <c r="M783" s="39">
        <v>0.035</v>
      </c>
      <c r="N783" s="36">
        <f t="shared" si="44"/>
        <v>392.777777777778</v>
      </c>
      <c r="O783" s="36">
        <f t="shared" si="45"/>
        <v>392.78</v>
      </c>
    </row>
    <row r="784" s="1" customFormat="1" ht="14.25" spans="1:15">
      <c r="A784" s="19">
        <v>782</v>
      </c>
      <c r="B784" s="20" t="s">
        <v>85</v>
      </c>
      <c r="C784" s="27" t="s">
        <v>2184</v>
      </c>
      <c r="D784" s="29" t="s">
        <v>2185</v>
      </c>
      <c r="E784" s="23">
        <v>40000</v>
      </c>
      <c r="F784" s="23">
        <v>40000</v>
      </c>
      <c r="G784" s="20" t="s">
        <v>1760</v>
      </c>
      <c r="H784" s="20" t="s">
        <v>937</v>
      </c>
      <c r="I784" s="30" t="s">
        <v>2186</v>
      </c>
      <c r="J784" s="20" t="s">
        <v>1760</v>
      </c>
      <c r="K784" s="20" t="s">
        <v>305</v>
      </c>
      <c r="L784" s="34">
        <f t="shared" si="43"/>
        <v>93</v>
      </c>
      <c r="M784" s="39">
        <v>0.035</v>
      </c>
      <c r="N784" s="36">
        <f t="shared" si="44"/>
        <v>361.666666666667</v>
      </c>
      <c r="O784" s="36">
        <f t="shared" si="45"/>
        <v>361.67</v>
      </c>
    </row>
    <row r="785" s="1" customFormat="1" ht="14.25" spans="1:15">
      <c r="A785" s="19">
        <v>783</v>
      </c>
      <c r="B785" s="20" t="s">
        <v>85</v>
      </c>
      <c r="C785" s="27" t="s">
        <v>234</v>
      </c>
      <c r="D785" s="29" t="s">
        <v>2187</v>
      </c>
      <c r="E785" s="23">
        <v>24000</v>
      </c>
      <c r="F785" s="23">
        <v>24000</v>
      </c>
      <c r="G785" s="20" t="s">
        <v>36</v>
      </c>
      <c r="H785" s="20" t="s">
        <v>525</v>
      </c>
      <c r="I785" s="30" t="s">
        <v>49</v>
      </c>
      <c r="J785" s="20" t="s">
        <v>36</v>
      </c>
      <c r="K785" s="20" t="s">
        <v>305</v>
      </c>
      <c r="L785" s="34">
        <f t="shared" si="43"/>
        <v>89</v>
      </c>
      <c r="M785" s="39">
        <v>0.035</v>
      </c>
      <c r="N785" s="36">
        <f t="shared" si="44"/>
        <v>207.666666666667</v>
      </c>
      <c r="O785" s="36">
        <f t="shared" si="45"/>
        <v>207.67</v>
      </c>
    </row>
    <row r="786" s="1" customFormat="1" ht="14.25" spans="1:15">
      <c r="A786" s="19">
        <v>784</v>
      </c>
      <c r="B786" s="20" t="s">
        <v>85</v>
      </c>
      <c r="C786" s="27" t="s">
        <v>204</v>
      </c>
      <c r="D786" s="29" t="s">
        <v>205</v>
      </c>
      <c r="E786" s="23">
        <v>24000</v>
      </c>
      <c r="F786" s="23">
        <v>24000</v>
      </c>
      <c r="G786" s="20" t="s">
        <v>99</v>
      </c>
      <c r="H786" s="20" t="s">
        <v>506</v>
      </c>
      <c r="I786" s="30" t="s">
        <v>2188</v>
      </c>
      <c r="J786" s="20" t="s">
        <v>99</v>
      </c>
      <c r="K786" s="20" t="s">
        <v>305</v>
      </c>
      <c r="L786" s="34">
        <f t="shared" si="43"/>
        <v>85</v>
      </c>
      <c r="M786" s="39">
        <v>0.035</v>
      </c>
      <c r="N786" s="36">
        <f t="shared" si="44"/>
        <v>198.333333333333</v>
      </c>
      <c r="O786" s="36">
        <f t="shared" si="45"/>
        <v>198.33</v>
      </c>
    </row>
    <row r="787" s="1" customFormat="1" ht="14.25" spans="1:15">
      <c r="A787" s="19">
        <v>785</v>
      </c>
      <c r="B787" s="20" t="s">
        <v>85</v>
      </c>
      <c r="C787" s="27" t="s">
        <v>226</v>
      </c>
      <c r="D787" s="29" t="s">
        <v>227</v>
      </c>
      <c r="E787" s="23">
        <v>50000</v>
      </c>
      <c r="F787" s="23">
        <v>50000</v>
      </c>
      <c r="G787" s="20" t="s">
        <v>99</v>
      </c>
      <c r="H787" s="20" t="s">
        <v>800</v>
      </c>
      <c r="I787" s="30" t="s">
        <v>2189</v>
      </c>
      <c r="J787" s="20" t="s">
        <v>99</v>
      </c>
      <c r="K787" s="20" t="s">
        <v>305</v>
      </c>
      <c r="L787" s="34">
        <f t="shared" si="43"/>
        <v>85</v>
      </c>
      <c r="M787" s="39">
        <v>0.035</v>
      </c>
      <c r="N787" s="36">
        <f t="shared" si="44"/>
        <v>413.194444444445</v>
      </c>
      <c r="O787" s="36">
        <f t="shared" si="45"/>
        <v>413.19</v>
      </c>
    </row>
    <row r="788" s="1" customFormat="1" ht="14.25" spans="1:15">
      <c r="A788" s="19">
        <v>786</v>
      </c>
      <c r="B788" s="20" t="s">
        <v>85</v>
      </c>
      <c r="C788" s="27" t="s">
        <v>238</v>
      </c>
      <c r="D788" s="29" t="s">
        <v>2190</v>
      </c>
      <c r="E788" s="23">
        <v>40000</v>
      </c>
      <c r="F788" s="23">
        <v>40000</v>
      </c>
      <c r="G788" s="20" t="s">
        <v>140</v>
      </c>
      <c r="H788" s="20" t="s">
        <v>806</v>
      </c>
      <c r="I788" s="30" t="s">
        <v>49</v>
      </c>
      <c r="J788" s="20" t="s">
        <v>140</v>
      </c>
      <c r="K788" s="20" t="s">
        <v>305</v>
      </c>
      <c r="L788" s="34">
        <f t="shared" si="43"/>
        <v>82</v>
      </c>
      <c r="M788" s="39">
        <v>0.035</v>
      </c>
      <c r="N788" s="36">
        <f t="shared" si="44"/>
        <v>318.888888888889</v>
      </c>
      <c r="O788" s="36">
        <f t="shared" si="45"/>
        <v>318.89</v>
      </c>
    </row>
    <row r="789" s="1" customFormat="1" ht="14.25" spans="1:15">
      <c r="A789" s="19">
        <v>787</v>
      </c>
      <c r="B789" s="20" t="s">
        <v>85</v>
      </c>
      <c r="C789" s="27" t="s">
        <v>552</v>
      </c>
      <c r="D789" s="29" t="s">
        <v>2191</v>
      </c>
      <c r="E789" s="23">
        <v>40000</v>
      </c>
      <c r="F789" s="23">
        <v>40000</v>
      </c>
      <c r="G789" s="20" t="s">
        <v>42</v>
      </c>
      <c r="H789" s="20" t="s">
        <v>363</v>
      </c>
      <c r="I789" s="30" t="s">
        <v>973</v>
      </c>
      <c r="J789" s="20" t="s">
        <v>42</v>
      </c>
      <c r="K789" s="20" t="s">
        <v>305</v>
      </c>
      <c r="L789" s="34">
        <f t="shared" si="43"/>
        <v>80</v>
      </c>
      <c r="M789" s="39">
        <v>0.035</v>
      </c>
      <c r="N789" s="36">
        <f t="shared" si="44"/>
        <v>311.111111111111</v>
      </c>
      <c r="O789" s="36">
        <f t="shared" si="45"/>
        <v>311.11</v>
      </c>
    </row>
    <row r="790" s="1" customFormat="1" ht="14.25" spans="1:15">
      <c r="A790" s="19">
        <v>788</v>
      </c>
      <c r="B790" s="20" t="s">
        <v>85</v>
      </c>
      <c r="C790" s="27" t="s">
        <v>2192</v>
      </c>
      <c r="D790" s="29" t="s">
        <v>2193</v>
      </c>
      <c r="E790" s="23">
        <v>24000</v>
      </c>
      <c r="F790" s="23">
        <v>24000</v>
      </c>
      <c r="G790" s="20" t="s">
        <v>2194</v>
      </c>
      <c r="H790" s="20" t="s">
        <v>812</v>
      </c>
      <c r="I790" s="30" t="s">
        <v>2195</v>
      </c>
      <c r="J790" s="20" t="s">
        <v>2194</v>
      </c>
      <c r="K790" s="20" t="s">
        <v>305</v>
      </c>
      <c r="L790" s="34">
        <f t="shared" ref="L790:L812" si="46">K790-J790</f>
        <v>65</v>
      </c>
      <c r="M790" s="39">
        <v>0.035</v>
      </c>
      <c r="N790" s="36">
        <f t="shared" ref="N790:N812" si="47">E790*M790*L790/360</f>
        <v>151.666666666667</v>
      </c>
      <c r="O790" s="36">
        <f t="shared" ref="O790:O812" si="48">ROUND(N790,2)</f>
        <v>151.67</v>
      </c>
    </row>
    <row r="791" s="1" customFormat="1" ht="14.25" spans="1:15">
      <c r="A791" s="19">
        <v>789</v>
      </c>
      <c r="B791" s="20" t="s">
        <v>22</v>
      </c>
      <c r="C791" s="27" t="s">
        <v>2196</v>
      </c>
      <c r="D791" s="29" t="s">
        <v>2197</v>
      </c>
      <c r="E791" s="23">
        <v>50000</v>
      </c>
      <c r="F791" s="23">
        <v>50000</v>
      </c>
      <c r="G791" s="20" t="s">
        <v>2198</v>
      </c>
      <c r="H791" s="20" t="s">
        <v>2199</v>
      </c>
      <c r="I791" s="30" t="s">
        <v>610</v>
      </c>
      <c r="J791" s="20" t="s">
        <v>2198</v>
      </c>
      <c r="K791" s="20" t="s">
        <v>305</v>
      </c>
      <c r="L791" s="34">
        <f t="shared" si="46"/>
        <v>74</v>
      </c>
      <c r="M791" s="39">
        <v>0.035</v>
      </c>
      <c r="N791" s="36">
        <f t="shared" si="47"/>
        <v>359.722222222222</v>
      </c>
      <c r="O791" s="36">
        <f t="shared" si="48"/>
        <v>359.72</v>
      </c>
    </row>
    <row r="792" s="1" customFormat="1" ht="14.25" spans="1:15">
      <c r="A792" s="19">
        <v>790</v>
      </c>
      <c r="B792" s="20" t="s">
        <v>15</v>
      </c>
      <c r="C792" s="27" t="s">
        <v>2200</v>
      </c>
      <c r="D792" s="29" t="s">
        <v>2201</v>
      </c>
      <c r="E792" s="23">
        <v>40000</v>
      </c>
      <c r="F792" s="23">
        <v>40000</v>
      </c>
      <c r="G792" s="20" t="s">
        <v>2202</v>
      </c>
      <c r="H792" s="20" t="s">
        <v>2203</v>
      </c>
      <c r="I792" s="30" t="s">
        <v>331</v>
      </c>
      <c r="J792" s="20" t="s">
        <v>2202</v>
      </c>
      <c r="K792" s="20" t="s">
        <v>305</v>
      </c>
      <c r="L792" s="34">
        <f t="shared" si="46"/>
        <v>44</v>
      </c>
      <c r="M792" s="39">
        <v>0.035</v>
      </c>
      <c r="N792" s="36">
        <f t="shared" si="47"/>
        <v>171.111111111111</v>
      </c>
      <c r="O792" s="36">
        <f t="shared" si="48"/>
        <v>171.11</v>
      </c>
    </row>
    <row r="793" s="1" customFormat="1" ht="14.25" spans="1:15">
      <c r="A793" s="19">
        <v>791</v>
      </c>
      <c r="B793" s="20" t="s">
        <v>50</v>
      </c>
      <c r="C793" s="27" t="s">
        <v>2204</v>
      </c>
      <c r="D793" s="29" t="s">
        <v>2205</v>
      </c>
      <c r="E793" s="23">
        <v>40000</v>
      </c>
      <c r="F793" s="23">
        <v>40000</v>
      </c>
      <c r="G793" s="20" t="s">
        <v>2206</v>
      </c>
      <c r="H793" s="20" t="s">
        <v>2207</v>
      </c>
      <c r="I793" s="30" t="s">
        <v>31</v>
      </c>
      <c r="J793" s="20" t="s">
        <v>2206</v>
      </c>
      <c r="K793" s="20" t="s">
        <v>305</v>
      </c>
      <c r="L793" s="34">
        <f t="shared" si="46"/>
        <v>72</v>
      </c>
      <c r="M793" s="39">
        <v>0.035</v>
      </c>
      <c r="N793" s="36">
        <f t="shared" si="47"/>
        <v>280</v>
      </c>
      <c r="O793" s="36">
        <f t="shared" si="48"/>
        <v>280</v>
      </c>
    </row>
    <row r="794" s="1" customFormat="1" ht="14.25" spans="1:15">
      <c r="A794" s="19">
        <v>792</v>
      </c>
      <c r="B794" s="20" t="s">
        <v>50</v>
      </c>
      <c r="C794" s="27" t="s">
        <v>2208</v>
      </c>
      <c r="D794" s="29" t="s">
        <v>2209</v>
      </c>
      <c r="E794" s="23">
        <v>50000</v>
      </c>
      <c r="F794" s="23">
        <v>50000</v>
      </c>
      <c r="G794" s="20" t="s">
        <v>2210</v>
      </c>
      <c r="H794" s="20" t="s">
        <v>2199</v>
      </c>
      <c r="I794" s="30" t="s">
        <v>610</v>
      </c>
      <c r="J794" s="20" t="s">
        <v>2210</v>
      </c>
      <c r="K794" s="20" t="s">
        <v>305</v>
      </c>
      <c r="L794" s="34">
        <f t="shared" si="46"/>
        <v>73</v>
      </c>
      <c r="M794" s="39">
        <v>0.035</v>
      </c>
      <c r="N794" s="36">
        <f>E794*M794*L794/360-4.31</f>
        <v>350.551111111111</v>
      </c>
      <c r="O794" s="36">
        <f t="shared" si="48"/>
        <v>350.55</v>
      </c>
    </row>
    <row r="795" s="1" customFormat="1" ht="14.25" spans="1:15">
      <c r="A795" s="19">
        <v>793</v>
      </c>
      <c r="B795" s="20" t="s">
        <v>160</v>
      </c>
      <c r="C795" s="27" t="s">
        <v>2211</v>
      </c>
      <c r="D795" s="29" t="s">
        <v>2212</v>
      </c>
      <c r="E795" s="23">
        <v>50000</v>
      </c>
      <c r="F795" s="23">
        <v>50000</v>
      </c>
      <c r="G795" s="20" t="s">
        <v>2213</v>
      </c>
      <c r="H795" s="20" t="s">
        <v>2207</v>
      </c>
      <c r="I795" s="30" t="s">
        <v>711</v>
      </c>
      <c r="J795" s="20" t="s">
        <v>2213</v>
      </c>
      <c r="K795" s="20" t="s">
        <v>305</v>
      </c>
      <c r="L795" s="34">
        <f t="shared" si="46"/>
        <v>71</v>
      </c>
      <c r="M795" s="39">
        <v>0.035</v>
      </c>
      <c r="N795" s="36">
        <f t="shared" si="47"/>
        <v>345.138888888889</v>
      </c>
      <c r="O795" s="36">
        <f t="shared" si="48"/>
        <v>345.14</v>
      </c>
    </row>
    <row r="796" s="1" customFormat="1" ht="14.25" spans="1:15">
      <c r="A796" s="19">
        <v>794</v>
      </c>
      <c r="B796" s="20" t="s">
        <v>38</v>
      </c>
      <c r="C796" s="27" t="s">
        <v>354</v>
      </c>
      <c r="D796" s="29" t="s">
        <v>355</v>
      </c>
      <c r="E796" s="23">
        <v>32000</v>
      </c>
      <c r="F796" s="23">
        <v>32000</v>
      </c>
      <c r="G796" s="20" t="s">
        <v>2214</v>
      </c>
      <c r="H796" s="20" t="s">
        <v>426</v>
      </c>
      <c r="I796" s="30" t="s">
        <v>610</v>
      </c>
      <c r="J796" s="20" t="s">
        <v>2214</v>
      </c>
      <c r="K796" s="20" t="s">
        <v>305</v>
      </c>
      <c r="L796" s="34">
        <f t="shared" si="46"/>
        <v>41</v>
      </c>
      <c r="M796" s="39">
        <v>0.035</v>
      </c>
      <c r="N796" s="36">
        <f t="shared" si="47"/>
        <v>127.555555555556</v>
      </c>
      <c r="O796" s="36">
        <f t="shared" si="48"/>
        <v>127.56</v>
      </c>
    </row>
    <row r="797" s="1" customFormat="1" ht="14.25" spans="1:15">
      <c r="A797" s="19">
        <v>795</v>
      </c>
      <c r="B797" s="20" t="s">
        <v>32</v>
      </c>
      <c r="C797" s="27" t="s">
        <v>2215</v>
      </c>
      <c r="D797" s="29" t="s">
        <v>2216</v>
      </c>
      <c r="E797" s="23">
        <v>50000</v>
      </c>
      <c r="F797" s="23">
        <v>50000</v>
      </c>
      <c r="G797" s="20" t="s">
        <v>2194</v>
      </c>
      <c r="H797" s="20" t="s">
        <v>812</v>
      </c>
      <c r="I797" s="30" t="s">
        <v>610</v>
      </c>
      <c r="J797" s="20" t="s">
        <v>2194</v>
      </c>
      <c r="K797" s="20" t="s">
        <v>305</v>
      </c>
      <c r="L797" s="34">
        <f t="shared" si="46"/>
        <v>65</v>
      </c>
      <c r="M797" s="39">
        <v>0.035</v>
      </c>
      <c r="N797" s="36">
        <f t="shared" si="47"/>
        <v>315.972222222222</v>
      </c>
      <c r="O797" s="36">
        <f t="shared" si="48"/>
        <v>315.97</v>
      </c>
    </row>
    <row r="798" s="1" customFormat="1" ht="14.25" spans="1:15">
      <c r="A798" s="19">
        <v>796</v>
      </c>
      <c r="B798" s="20" t="s">
        <v>299</v>
      </c>
      <c r="C798" s="27" t="s">
        <v>2217</v>
      </c>
      <c r="D798" s="29" t="s">
        <v>2218</v>
      </c>
      <c r="E798" s="23">
        <v>50000</v>
      </c>
      <c r="F798" s="23">
        <v>50000</v>
      </c>
      <c r="G798" s="20" t="s">
        <v>2219</v>
      </c>
      <c r="H798" s="20" t="s">
        <v>710</v>
      </c>
      <c r="I798" s="30" t="s">
        <v>610</v>
      </c>
      <c r="J798" s="20" t="s">
        <v>2219</v>
      </c>
      <c r="K798" s="20" t="s">
        <v>305</v>
      </c>
      <c r="L798" s="34">
        <f t="shared" si="46"/>
        <v>75</v>
      </c>
      <c r="M798" s="39">
        <v>0.035</v>
      </c>
      <c r="N798" s="36">
        <f t="shared" si="47"/>
        <v>364.583333333333</v>
      </c>
      <c r="O798" s="36">
        <f t="shared" si="48"/>
        <v>364.58</v>
      </c>
    </row>
    <row r="799" s="1" customFormat="1" ht="14.25" spans="1:15">
      <c r="A799" s="19">
        <v>797</v>
      </c>
      <c r="B799" s="20" t="s">
        <v>38</v>
      </c>
      <c r="C799" s="27" t="s">
        <v>357</v>
      </c>
      <c r="D799" s="29" t="s">
        <v>358</v>
      </c>
      <c r="E799" s="23">
        <v>40000</v>
      </c>
      <c r="F799" s="23">
        <v>40000</v>
      </c>
      <c r="G799" s="20" t="s">
        <v>2220</v>
      </c>
      <c r="H799" s="20" t="s">
        <v>439</v>
      </c>
      <c r="I799" s="30" t="s">
        <v>75</v>
      </c>
      <c r="J799" s="20" t="s">
        <v>2220</v>
      </c>
      <c r="K799" s="20" t="s">
        <v>305</v>
      </c>
      <c r="L799" s="34">
        <f t="shared" si="46"/>
        <v>50</v>
      </c>
      <c r="M799" s="39">
        <v>0.035</v>
      </c>
      <c r="N799" s="36">
        <f t="shared" si="47"/>
        <v>194.444444444444</v>
      </c>
      <c r="O799" s="36">
        <f t="shared" si="48"/>
        <v>194.44</v>
      </c>
    </row>
    <row r="800" s="1" customFormat="1" ht="14.25" spans="1:15">
      <c r="A800" s="19">
        <v>798</v>
      </c>
      <c r="B800" s="20" t="s">
        <v>32</v>
      </c>
      <c r="C800" s="27" t="s">
        <v>2221</v>
      </c>
      <c r="D800" s="29" t="s">
        <v>2222</v>
      </c>
      <c r="E800" s="23">
        <v>50000</v>
      </c>
      <c r="F800" s="23">
        <v>50000</v>
      </c>
      <c r="G800" s="20" t="s">
        <v>1652</v>
      </c>
      <c r="H800" s="20" t="s">
        <v>894</v>
      </c>
      <c r="I800" s="30" t="s">
        <v>869</v>
      </c>
      <c r="J800" s="20" t="s">
        <v>1652</v>
      </c>
      <c r="K800" s="20" t="s">
        <v>305</v>
      </c>
      <c r="L800" s="34">
        <f t="shared" si="46"/>
        <v>59</v>
      </c>
      <c r="M800" s="39">
        <v>0.035</v>
      </c>
      <c r="N800" s="36">
        <f t="shared" si="47"/>
        <v>286.805555555556</v>
      </c>
      <c r="O800" s="36">
        <f t="shared" si="48"/>
        <v>286.81</v>
      </c>
    </row>
    <row r="801" s="1" customFormat="1" ht="14.25" spans="1:15">
      <c r="A801" s="19">
        <v>799</v>
      </c>
      <c r="B801" s="20" t="s">
        <v>148</v>
      </c>
      <c r="C801" s="27" t="s">
        <v>2223</v>
      </c>
      <c r="D801" s="29" t="s">
        <v>2224</v>
      </c>
      <c r="E801" s="23">
        <v>40000</v>
      </c>
      <c r="F801" s="23">
        <v>40000</v>
      </c>
      <c r="G801" s="20" t="s">
        <v>2225</v>
      </c>
      <c r="H801" s="20" t="s">
        <v>812</v>
      </c>
      <c r="I801" s="30" t="s">
        <v>610</v>
      </c>
      <c r="J801" s="20" t="s">
        <v>2225</v>
      </c>
      <c r="K801" s="20" t="s">
        <v>305</v>
      </c>
      <c r="L801" s="34">
        <f t="shared" si="46"/>
        <v>66</v>
      </c>
      <c r="M801" s="39">
        <v>0.035</v>
      </c>
      <c r="N801" s="36">
        <f t="shared" si="47"/>
        <v>256.666666666667</v>
      </c>
      <c r="O801" s="36">
        <f t="shared" si="48"/>
        <v>256.67</v>
      </c>
    </row>
    <row r="802" s="1" customFormat="1" ht="14.25" spans="1:15">
      <c r="A802" s="19">
        <v>800</v>
      </c>
      <c r="B802" s="20" t="s">
        <v>50</v>
      </c>
      <c r="C802" s="27" t="s">
        <v>2226</v>
      </c>
      <c r="D802" s="29" t="s">
        <v>2227</v>
      </c>
      <c r="E802" s="23">
        <v>40000</v>
      </c>
      <c r="F802" s="23">
        <v>40000</v>
      </c>
      <c r="G802" s="20" t="s">
        <v>2198</v>
      </c>
      <c r="H802" s="20" t="s">
        <v>2228</v>
      </c>
      <c r="I802" s="30" t="s">
        <v>75</v>
      </c>
      <c r="J802" s="20" t="s">
        <v>2198</v>
      </c>
      <c r="K802" s="20" t="s">
        <v>305</v>
      </c>
      <c r="L802" s="34">
        <f t="shared" si="46"/>
        <v>74</v>
      </c>
      <c r="M802" s="39">
        <v>0.035</v>
      </c>
      <c r="N802" s="36">
        <f t="shared" si="47"/>
        <v>287.777777777778</v>
      </c>
      <c r="O802" s="36">
        <f t="shared" si="48"/>
        <v>287.78</v>
      </c>
    </row>
    <row r="803" s="1" customFormat="1" ht="14.25" spans="1:15">
      <c r="A803" s="19">
        <v>801</v>
      </c>
      <c r="B803" s="25" t="s">
        <v>85</v>
      </c>
      <c r="C803" s="27" t="s">
        <v>2229</v>
      </c>
      <c r="D803" s="29" t="s">
        <v>2230</v>
      </c>
      <c r="E803" s="23">
        <v>40000</v>
      </c>
      <c r="F803" s="23">
        <v>40000</v>
      </c>
      <c r="G803" s="20" t="s">
        <v>2231</v>
      </c>
      <c r="H803" s="20" t="s">
        <v>942</v>
      </c>
      <c r="I803" s="30" t="s">
        <v>919</v>
      </c>
      <c r="J803" s="20" t="s">
        <v>2231</v>
      </c>
      <c r="K803" s="20" t="s">
        <v>305</v>
      </c>
      <c r="L803" s="34">
        <f t="shared" si="46"/>
        <v>57</v>
      </c>
      <c r="M803" s="39">
        <v>0.035</v>
      </c>
      <c r="N803" s="36">
        <f t="shared" si="47"/>
        <v>221.666666666667</v>
      </c>
      <c r="O803" s="36">
        <f t="shared" si="48"/>
        <v>221.67</v>
      </c>
    </row>
    <row r="804" s="1" customFormat="1" ht="14.25" spans="1:15">
      <c r="A804" s="19">
        <v>802</v>
      </c>
      <c r="B804" s="20" t="s">
        <v>131</v>
      </c>
      <c r="C804" s="27" t="s">
        <v>2232</v>
      </c>
      <c r="D804" s="29" t="s">
        <v>2233</v>
      </c>
      <c r="E804" s="23">
        <v>50000</v>
      </c>
      <c r="F804" s="23">
        <v>50000</v>
      </c>
      <c r="G804" s="20" t="s">
        <v>2202</v>
      </c>
      <c r="H804" s="20" t="s">
        <v>2234</v>
      </c>
      <c r="I804" s="30" t="s">
        <v>610</v>
      </c>
      <c r="J804" s="20" t="s">
        <v>2202</v>
      </c>
      <c r="K804" s="20" t="s">
        <v>305</v>
      </c>
      <c r="L804" s="34">
        <f t="shared" si="46"/>
        <v>44</v>
      </c>
      <c r="M804" s="39">
        <v>0.03</v>
      </c>
      <c r="N804" s="36">
        <f t="shared" si="47"/>
        <v>183.333333333333</v>
      </c>
      <c r="O804" s="36">
        <f t="shared" si="48"/>
        <v>183.33</v>
      </c>
    </row>
    <row r="805" s="1" customFormat="1" ht="14.25" spans="1:15">
      <c r="A805" s="19">
        <v>803</v>
      </c>
      <c r="B805" s="20" t="s">
        <v>38</v>
      </c>
      <c r="C805" s="27" t="s">
        <v>2235</v>
      </c>
      <c r="D805" s="29" t="s">
        <v>2236</v>
      </c>
      <c r="E805" s="23">
        <v>50000</v>
      </c>
      <c r="F805" s="23">
        <v>50000</v>
      </c>
      <c r="G805" s="20" t="s">
        <v>2220</v>
      </c>
      <c r="H805" s="20" t="s">
        <v>439</v>
      </c>
      <c r="I805" s="30" t="s">
        <v>331</v>
      </c>
      <c r="J805" s="20" t="s">
        <v>2220</v>
      </c>
      <c r="K805" s="20" t="s">
        <v>305</v>
      </c>
      <c r="L805" s="34">
        <f t="shared" si="46"/>
        <v>50</v>
      </c>
      <c r="M805" s="39">
        <v>0.035</v>
      </c>
      <c r="N805" s="36">
        <f t="shared" si="47"/>
        <v>243.055555555556</v>
      </c>
      <c r="O805" s="36">
        <f t="shared" si="48"/>
        <v>243.06</v>
      </c>
    </row>
    <row r="806" s="1" customFormat="1" ht="14.25" spans="1:15">
      <c r="A806" s="19">
        <v>804</v>
      </c>
      <c r="B806" s="20" t="s">
        <v>38</v>
      </c>
      <c r="C806" s="27" t="s">
        <v>2237</v>
      </c>
      <c r="D806" s="29" t="s">
        <v>2238</v>
      </c>
      <c r="E806" s="23">
        <v>20000</v>
      </c>
      <c r="F806" s="23">
        <v>20000</v>
      </c>
      <c r="G806" s="20" t="s">
        <v>2239</v>
      </c>
      <c r="H806" s="20" t="s">
        <v>855</v>
      </c>
      <c r="I806" s="30" t="s">
        <v>1598</v>
      </c>
      <c r="J806" s="20" t="s">
        <v>2239</v>
      </c>
      <c r="K806" s="20" t="s">
        <v>305</v>
      </c>
      <c r="L806" s="34">
        <f t="shared" si="46"/>
        <v>36</v>
      </c>
      <c r="M806" s="39">
        <v>0.035</v>
      </c>
      <c r="N806" s="36">
        <f t="shared" si="47"/>
        <v>70</v>
      </c>
      <c r="O806" s="36">
        <f t="shared" si="48"/>
        <v>70</v>
      </c>
    </row>
    <row r="807" s="1" customFormat="1" ht="14.25" spans="1:15">
      <c r="A807" s="19">
        <v>805</v>
      </c>
      <c r="B807" s="20" t="s">
        <v>50</v>
      </c>
      <c r="C807" s="27" t="s">
        <v>2240</v>
      </c>
      <c r="D807" s="29" t="s">
        <v>2241</v>
      </c>
      <c r="E807" s="23">
        <v>50000</v>
      </c>
      <c r="F807" s="23">
        <v>50000</v>
      </c>
      <c r="G807" s="20" t="s">
        <v>2242</v>
      </c>
      <c r="H807" s="20" t="s">
        <v>663</v>
      </c>
      <c r="I807" s="30" t="s">
        <v>919</v>
      </c>
      <c r="J807" s="20" t="s">
        <v>2242</v>
      </c>
      <c r="K807" s="20" t="s">
        <v>305</v>
      </c>
      <c r="L807" s="34">
        <f t="shared" si="46"/>
        <v>54</v>
      </c>
      <c r="M807" s="39">
        <v>0.035</v>
      </c>
      <c r="N807" s="36">
        <f t="shared" si="47"/>
        <v>262.5</v>
      </c>
      <c r="O807" s="36">
        <f t="shared" si="48"/>
        <v>262.5</v>
      </c>
    </row>
    <row r="808" s="1" customFormat="1" ht="14.25" spans="1:15">
      <c r="A808" s="19">
        <v>806</v>
      </c>
      <c r="B808" s="20" t="s">
        <v>160</v>
      </c>
      <c r="C808" s="27" t="s">
        <v>257</v>
      </c>
      <c r="D808" s="29" t="s">
        <v>258</v>
      </c>
      <c r="E808" s="23">
        <v>39900</v>
      </c>
      <c r="F808" s="23">
        <v>39900</v>
      </c>
      <c r="G808" s="20" t="s">
        <v>2243</v>
      </c>
      <c r="H808" s="20" t="s">
        <v>942</v>
      </c>
      <c r="I808" s="30" t="s">
        <v>75</v>
      </c>
      <c r="J808" s="20" t="s">
        <v>2243</v>
      </c>
      <c r="K808" s="20" t="s">
        <v>305</v>
      </c>
      <c r="L808" s="34">
        <f t="shared" si="46"/>
        <v>49</v>
      </c>
      <c r="M808" s="39">
        <v>0.035</v>
      </c>
      <c r="N808" s="36">
        <f t="shared" si="47"/>
        <v>190.079166666667</v>
      </c>
      <c r="O808" s="36">
        <f t="shared" si="48"/>
        <v>190.08</v>
      </c>
    </row>
    <row r="809" s="1" customFormat="1" ht="14.25" spans="1:15">
      <c r="A809" s="19">
        <v>807</v>
      </c>
      <c r="B809" s="20" t="s">
        <v>131</v>
      </c>
      <c r="C809" s="27" t="s">
        <v>285</v>
      </c>
      <c r="D809" s="29" t="s">
        <v>286</v>
      </c>
      <c r="E809" s="23">
        <v>50000</v>
      </c>
      <c r="F809" s="23">
        <v>50000</v>
      </c>
      <c r="G809" s="20" t="s">
        <v>2198</v>
      </c>
      <c r="H809" s="20" t="s">
        <v>1686</v>
      </c>
      <c r="I809" s="30" t="s">
        <v>610</v>
      </c>
      <c r="J809" s="20" t="s">
        <v>2198</v>
      </c>
      <c r="K809" s="20" t="s">
        <v>305</v>
      </c>
      <c r="L809" s="34">
        <f t="shared" si="46"/>
        <v>74</v>
      </c>
      <c r="M809" s="39">
        <v>0.035</v>
      </c>
      <c r="N809" s="36">
        <f t="shared" si="47"/>
        <v>359.722222222222</v>
      </c>
      <c r="O809" s="36">
        <f t="shared" si="48"/>
        <v>359.72</v>
      </c>
    </row>
    <row r="810" s="1" customFormat="1" ht="14.25" spans="1:15">
      <c r="A810" s="19">
        <v>808</v>
      </c>
      <c r="B810" s="20" t="s">
        <v>160</v>
      </c>
      <c r="C810" s="27" t="s">
        <v>2244</v>
      </c>
      <c r="D810" s="29" t="s">
        <v>2245</v>
      </c>
      <c r="E810" s="23">
        <v>30000</v>
      </c>
      <c r="F810" s="23">
        <v>30000</v>
      </c>
      <c r="G810" s="20" t="s">
        <v>2206</v>
      </c>
      <c r="H810" s="20" t="s">
        <v>321</v>
      </c>
      <c r="I810" s="30" t="s">
        <v>711</v>
      </c>
      <c r="J810" s="20" t="s">
        <v>2206</v>
      </c>
      <c r="K810" s="20" t="s">
        <v>305</v>
      </c>
      <c r="L810" s="34">
        <f t="shared" si="46"/>
        <v>72</v>
      </c>
      <c r="M810" s="39">
        <v>0.035</v>
      </c>
      <c r="N810" s="36">
        <f t="shared" si="47"/>
        <v>210</v>
      </c>
      <c r="O810" s="36">
        <f t="shared" si="48"/>
        <v>210</v>
      </c>
    </row>
    <row r="811" s="1" customFormat="1" ht="14.25" spans="1:15">
      <c r="A811" s="19">
        <v>809</v>
      </c>
      <c r="B811" s="20" t="s">
        <v>38</v>
      </c>
      <c r="C811" s="27" t="s">
        <v>2246</v>
      </c>
      <c r="D811" s="29" t="s">
        <v>2247</v>
      </c>
      <c r="E811" s="23">
        <v>40000</v>
      </c>
      <c r="F811" s="23">
        <v>40000</v>
      </c>
      <c r="G811" s="20" t="s">
        <v>2248</v>
      </c>
      <c r="H811" s="20" t="s">
        <v>2249</v>
      </c>
      <c r="I811" s="30" t="s">
        <v>711</v>
      </c>
      <c r="J811" s="20" t="s">
        <v>2248</v>
      </c>
      <c r="K811" s="20" t="s">
        <v>305</v>
      </c>
      <c r="L811" s="34">
        <f t="shared" si="46"/>
        <v>76</v>
      </c>
      <c r="M811" s="39">
        <v>0.035</v>
      </c>
      <c r="N811" s="36">
        <f t="shared" si="47"/>
        <v>295.555555555556</v>
      </c>
      <c r="O811" s="36">
        <f t="shared" si="48"/>
        <v>295.56</v>
      </c>
    </row>
    <row r="812" s="1" customFormat="1" ht="14.25" spans="1:15">
      <c r="A812" s="19">
        <v>810</v>
      </c>
      <c r="B812" s="20" t="s">
        <v>50</v>
      </c>
      <c r="C812" s="27" t="s">
        <v>2250</v>
      </c>
      <c r="D812" s="29" t="s">
        <v>2251</v>
      </c>
      <c r="E812" s="23">
        <v>50000</v>
      </c>
      <c r="F812" s="23">
        <v>50000</v>
      </c>
      <c r="G812" s="20" t="s">
        <v>2198</v>
      </c>
      <c r="H812" s="20" t="s">
        <v>2228</v>
      </c>
      <c r="I812" s="30" t="s">
        <v>75</v>
      </c>
      <c r="J812" s="20" t="s">
        <v>2198</v>
      </c>
      <c r="K812" s="20" t="s">
        <v>305</v>
      </c>
      <c r="L812" s="34">
        <f t="shared" si="46"/>
        <v>74</v>
      </c>
      <c r="M812" s="39">
        <v>0.035</v>
      </c>
      <c r="N812" s="36">
        <f t="shared" si="47"/>
        <v>359.722222222222</v>
      </c>
      <c r="O812" s="36">
        <f t="shared" si="48"/>
        <v>359.72</v>
      </c>
    </row>
    <row r="813" s="1" customFormat="1" ht="14.25" spans="1:15">
      <c r="A813" s="19">
        <v>811</v>
      </c>
      <c r="B813" s="25" t="s">
        <v>38</v>
      </c>
      <c r="C813" s="27" t="s">
        <v>2252</v>
      </c>
      <c r="D813" s="29" t="s">
        <v>2253</v>
      </c>
      <c r="E813" s="23">
        <v>50000</v>
      </c>
      <c r="F813" s="23">
        <v>50000</v>
      </c>
      <c r="G813" s="20" t="s">
        <v>2254</v>
      </c>
      <c r="H813" s="20" t="s">
        <v>688</v>
      </c>
      <c r="I813" s="30" t="s">
        <v>317</v>
      </c>
      <c r="J813" s="20" t="s">
        <v>2254</v>
      </c>
      <c r="K813" s="20" t="s">
        <v>305</v>
      </c>
      <c r="L813" s="34">
        <f t="shared" ref="L813:L852" si="49">K813-J813</f>
        <v>222</v>
      </c>
      <c r="M813" s="39">
        <v>0.035</v>
      </c>
      <c r="N813" s="36">
        <f t="shared" ref="N813:N832" si="50">E813*M813*L813/360</f>
        <v>1079.16666666667</v>
      </c>
      <c r="O813" s="36">
        <f t="shared" ref="O813:O832" si="51">ROUND(N813,2)</f>
        <v>1079.17</v>
      </c>
    </row>
    <row r="814" s="1" customFormat="1" ht="14.25" spans="1:15">
      <c r="A814" s="19">
        <v>812</v>
      </c>
      <c r="B814" s="25" t="s">
        <v>38</v>
      </c>
      <c r="C814" s="27" t="s">
        <v>2255</v>
      </c>
      <c r="D814" s="29" t="s">
        <v>2256</v>
      </c>
      <c r="E814" s="23">
        <v>40000</v>
      </c>
      <c r="F814" s="23">
        <v>40000</v>
      </c>
      <c r="G814" s="20" t="s">
        <v>1617</v>
      </c>
      <c r="H814" s="20" t="s">
        <v>587</v>
      </c>
      <c r="I814" s="30" t="s">
        <v>2257</v>
      </c>
      <c r="J814" s="20" t="s">
        <v>1617</v>
      </c>
      <c r="K814" s="20" t="s">
        <v>305</v>
      </c>
      <c r="L814" s="34">
        <f t="shared" si="49"/>
        <v>218</v>
      </c>
      <c r="M814" s="39">
        <v>0.035</v>
      </c>
      <c r="N814" s="36">
        <f t="shared" si="50"/>
        <v>847.777777777778</v>
      </c>
      <c r="O814" s="36">
        <f t="shared" si="51"/>
        <v>847.78</v>
      </c>
    </row>
    <row r="815" s="1" customFormat="1" ht="14.25" spans="1:15">
      <c r="A815" s="19">
        <v>813</v>
      </c>
      <c r="B815" s="25" t="s">
        <v>38</v>
      </c>
      <c r="C815" s="27" t="s">
        <v>1855</v>
      </c>
      <c r="D815" s="29" t="s">
        <v>1856</v>
      </c>
      <c r="E815" s="23">
        <v>40000</v>
      </c>
      <c r="F815" s="23">
        <v>0</v>
      </c>
      <c r="G815" s="20" t="s">
        <v>339</v>
      </c>
      <c r="H815" s="20" t="s">
        <v>116</v>
      </c>
      <c r="I815" s="30" t="s">
        <v>2258</v>
      </c>
      <c r="J815" s="20" t="s">
        <v>339</v>
      </c>
      <c r="K815" s="37">
        <v>46015</v>
      </c>
      <c r="L815" s="34">
        <f t="shared" si="49"/>
        <v>180</v>
      </c>
      <c r="M815" s="39">
        <v>0.03</v>
      </c>
      <c r="N815" s="36">
        <f t="shared" si="50"/>
        <v>600</v>
      </c>
      <c r="O815" s="36">
        <f t="shared" si="51"/>
        <v>600</v>
      </c>
    </row>
    <row r="816" s="1" customFormat="1" ht="14.25" spans="1:15">
      <c r="A816" s="19">
        <v>814</v>
      </c>
      <c r="B816" s="25" t="s">
        <v>38</v>
      </c>
      <c r="C816" s="27" t="s">
        <v>2259</v>
      </c>
      <c r="D816" s="29" t="s">
        <v>2260</v>
      </c>
      <c r="E816" s="23">
        <v>24000</v>
      </c>
      <c r="F816" s="23">
        <v>24000</v>
      </c>
      <c r="G816" s="20" t="s">
        <v>425</v>
      </c>
      <c r="H816" s="20" t="s">
        <v>426</v>
      </c>
      <c r="I816" s="30" t="s">
        <v>2261</v>
      </c>
      <c r="J816" s="20" t="s">
        <v>425</v>
      </c>
      <c r="K816" s="20" t="s">
        <v>305</v>
      </c>
      <c r="L816" s="34">
        <f t="shared" si="49"/>
        <v>227</v>
      </c>
      <c r="M816" s="39">
        <v>0.035</v>
      </c>
      <c r="N816" s="36">
        <f t="shared" si="50"/>
        <v>529.666666666667</v>
      </c>
      <c r="O816" s="36">
        <f t="shared" si="51"/>
        <v>529.67</v>
      </c>
    </row>
    <row r="817" s="1" customFormat="1" ht="14.25" spans="1:15">
      <c r="A817" s="19">
        <v>815</v>
      </c>
      <c r="B817" s="25" t="s">
        <v>38</v>
      </c>
      <c r="C817" s="27" t="s">
        <v>2262</v>
      </c>
      <c r="D817" s="29" t="s">
        <v>2263</v>
      </c>
      <c r="E817" s="23">
        <v>24000</v>
      </c>
      <c r="F817" s="23">
        <v>24000</v>
      </c>
      <c r="G817" s="20" t="s">
        <v>461</v>
      </c>
      <c r="H817" s="20" t="s">
        <v>826</v>
      </c>
      <c r="I817" s="30" t="s">
        <v>2264</v>
      </c>
      <c r="J817" s="20" t="s">
        <v>461</v>
      </c>
      <c r="K817" s="20" t="s">
        <v>305</v>
      </c>
      <c r="L817" s="34">
        <f t="shared" si="49"/>
        <v>208</v>
      </c>
      <c r="M817" s="39">
        <v>0.035</v>
      </c>
      <c r="N817" s="36">
        <f t="shared" si="50"/>
        <v>485.333333333333</v>
      </c>
      <c r="O817" s="36">
        <f t="shared" si="51"/>
        <v>485.33</v>
      </c>
    </row>
    <row r="818" s="1" customFormat="1" ht="14.25" spans="1:15">
      <c r="A818" s="19">
        <v>816</v>
      </c>
      <c r="B818" s="25" t="s">
        <v>38</v>
      </c>
      <c r="C818" s="27" t="s">
        <v>2265</v>
      </c>
      <c r="D818" s="29" t="s">
        <v>2266</v>
      </c>
      <c r="E818" s="23">
        <v>16000</v>
      </c>
      <c r="F818" s="23">
        <v>16000</v>
      </c>
      <c r="G818" s="20" t="s">
        <v>586</v>
      </c>
      <c r="H818" s="20" t="s">
        <v>2267</v>
      </c>
      <c r="I818" s="30" t="s">
        <v>2268</v>
      </c>
      <c r="J818" s="20" t="s">
        <v>586</v>
      </c>
      <c r="K818" s="20" t="s">
        <v>305</v>
      </c>
      <c r="L818" s="34">
        <f t="shared" si="49"/>
        <v>128</v>
      </c>
      <c r="M818" s="39">
        <v>0.03</v>
      </c>
      <c r="N818" s="36">
        <f t="shared" si="50"/>
        <v>170.666666666667</v>
      </c>
      <c r="O818" s="36">
        <f t="shared" si="51"/>
        <v>170.67</v>
      </c>
    </row>
    <row r="819" s="1" customFormat="1" ht="14.25" spans="1:15">
      <c r="A819" s="19">
        <v>817</v>
      </c>
      <c r="B819" s="25" t="s">
        <v>15</v>
      </c>
      <c r="C819" s="28" t="s">
        <v>2269</v>
      </c>
      <c r="D819" s="29" t="s">
        <v>2270</v>
      </c>
      <c r="E819" s="23">
        <v>24000</v>
      </c>
      <c r="F819" s="23">
        <v>23973.89</v>
      </c>
      <c r="G819" s="20" t="s">
        <v>841</v>
      </c>
      <c r="H819" s="20" t="s">
        <v>837</v>
      </c>
      <c r="I819" s="30" t="s">
        <v>2271</v>
      </c>
      <c r="J819" s="20" t="s">
        <v>841</v>
      </c>
      <c r="K819" s="20" t="s">
        <v>305</v>
      </c>
      <c r="L819" s="34">
        <f t="shared" si="49"/>
        <v>144</v>
      </c>
      <c r="M819" s="39">
        <v>0.035</v>
      </c>
      <c r="N819" s="36">
        <f>E819*M819*L819/360-26.11*0.035*80/360</f>
        <v>335.796922222222</v>
      </c>
      <c r="O819" s="36">
        <f t="shared" si="51"/>
        <v>335.8</v>
      </c>
    </row>
    <row r="820" s="1" customFormat="1" ht="14.25" spans="1:15">
      <c r="A820" s="19">
        <v>818</v>
      </c>
      <c r="B820" s="25" t="s">
        <v>15</v>
      </c>
      <c r="C820" s="28" t="s">
        <v>2272</v>
      </c>
      <c r="D820" s="29" t="s">
        <v>2273</v>
      </c>
      <c r="E820" s="23">
        <v>32000</v>
      </c>
      <c r="F820" s="23">
        <v>31000</v>
      </c>
      <c r="G820" s="20" t="s">
        <v>776</v>
      </c>
      <c r="H820" s="20" t="s">
        <v>514</v>
      </c>
      <c r="I820" s="30" t="s">
        <v>2274</v>
      </c>
      <c r="J820" s="20" t="s">
        <v>776</v>
      </c>
      <c r="K820" s="20" t="s">
        <v>305</v>
      </c>
      <c r="L820" s="34">
        <f t="shared" si="49"/>
        <v>137</v>
      </c>
      <c r="M820" s="39">
        <v>0.035</v>
      </c>
      <c r="N820" s="36">
        <f>E820*M820*L820/360-1000*0.035*80/360</f>
        <v>418.444444444444</v>
      </c>
      <c r="O820" s="36">
        <f t="shared" si="51"/>
        <v>418.44</v>
      </c>
    </row>
    <row r="821" s="1" customFormat="1" ht="14.25" spans="1:15">
      <c r="A821" s="19">
        <v>819</v>
      </c>
      <c r="B821" s="25" t="s">
        <v>15</v>
      </c>
      <c r="C821" s="28" t="s">
        <v>2275</v>
      </c>
      <c r="D821" s="29" t="s">
        <v>2276</v>
      </c>
      <c r="E821" s="23">
        <v>20000</v>
      </c>
      <c r="F821" s="23">
        <v>19000</v>
      </c>
      <c r="G821" s="20" t="s">
        <v>932</v>
      </c>
      <c r="H821" s="20" t="s">
        <v>710</v>
      </c>
      <c r="I821" s="30" t="s">
        <v>199</v>
      </c>
      <c r="J821" s="20" t="s">
        <v>932</v>
      </c>
      <c r="K821" s="20" t="s">
        <v>305</v>
      </c>
      <c r="L821" s="34">
        <f t="shared" si="49"/>
        <v>145</v>
      </c>
      <c r="M821" s="39">
        <v>0.035</v>
      </c>
      <c r="N821" s="36">
        <f>E821*M821*L821/360-1000*0.035*80/360</f>
        <v>274.166666666667</v>
      </c>
      <c r="O821" s="36">
        <f t="shared" si="51"/>
        <v>274.17</v>
      </c>
    </row>
    <row r="822" s="1" customFormat="1" ht="14.25" spans="1:15">
      <c r="A822" s="19">
        <v>820</v>
      </c>
      <c r="B822" s="25" t="s">
        <v>15</v>
      </c>
      <c r="C822" s="28" t="s">
        <v>2277</v>
      </c>
      <c r="D822" s="29" t="s">
        <v>2278</v>
      </c>
      <c r="E822" s="23">
        <v>39899</v>
      </c>
      <c r="F822" s="23">
        <v>39784.53</v>
      </c>
      <c r="G822" s="20" t="s">
        <v>776</v>
      </c>
      <c r="H822" s="20" t="s">
        <v>1418</v>
      </c>
      <c r="I822" s="30" t="s">
        <v>2279</v>
      </c>
      <c r="J822" s="20" t="s">
        <v>776</v>
      </c>
      <c r="K822" s="20" t="s">
        <v>305</v>
      </c>
      <c r="L822" s="34">
        <f t="shared" si="49"/>
        <v>137</v>
      </c>
      <c r="M822" s="39">
        <v>0.035</v>
      </c>
      <c r="N822" s="36">
        <f>E822*M822*L822/360-109.19*0.035*80/360-5.28*0.035*63/360</f>
        <v>530.550918333333</v>
      </c>
      <c r="O822" s="36">
        <f t="shared" si="51"/>
        <v>530.55</v>
      </c>
    </row>
    <row r="823" s="1" customFormat="1" ht="14.25" spans="1:15">
      <c r="A823" s="19">
        <v>821</v>
      </c>
      <c r="B823" s="25" t="s">
        <v>15</v>
      </c>
      <c r="C823" s="27" t="s">
        <v>2280</v>
      </c>
      <c r="D823" s="29" t="s">
        <v>2281</v>
      </c>
      <c r="E823" s="23">
        <v>40000</v>
      </c>
      <c r="F823" s="23">
        <v>40000</v>
      </c>
      <c r="G823" s="20" t="s">
        <v>795</v>
      </c>
      <c r="H823" s="20" t="s">
        <v>493</v>
      </c>
      <c r="I823" s="30" t="s">
        <v>2282</v>
      </c>
      <c r="J823" s="20" t="s">
        <v>795</v>
      </c>
      <c r="K823" s="20" t="s">
        <v>305</v>
      </c>
      <c r="L823" s="34">
        <f t="shared" si="49"/>
        <v>157</v>
      </c>
      <c r="M823" s="39">
        <v>0.035</v>
      </c>
      <c r="N823" s="36">
        <f t="shared" si="50"/>
        <v>610.555555555556</v>
      </c>
      <c r="O823" s="36">
        <f t="shared" si="51"/>
        <v>610.56</v>
      </c>
    </row>
    <row r="824" s="1" customFormat="1" ht="14.25" spans="1:15">
      <c r="A824" s="19">
        <v>822</v>
      </c>
      <c r="B824" s="25" t="s">
        <v>62</v>
      </c>
      <c r="C824" s="27" t="s">
        <v>2283</v>
      </c>
      <c r="D824" s="29" t="s">
        <v>2284</v>
      </c>
      <c r="E824" s="23">
        <v>40000</v>
      </c>
      <c r="F824" s="23">
        <v>40000</v>
      </c>
      <c r="G824" s="20" t="s">
        <v>1118</v>
      </c>
      <c r="H824" s="20" t="s">
        <v>2032</v>
      </c>
      <c r="I824" s="30" t="s">
        <v>2285</v>
      </c>
      <c r="J824" s="20" t="s">
        <v>1118</v>
      </c>
      <c r="K824" s="20" t="s">
        <v>305</v>
      </c>
      <c r="L824" s="34">
        <f t="shared" si="49"/>
        <v>200</v>
      </c>
      <c r="M824" s="39">
        <v>0.035</v>
      </c>
      <c r="N824" s="36">
        <f t="shared" si="50"/>
        <v>777.777777777778</v>
      </c>
      <c r="O824" s="36">
        <f t="shared" si="51"/>
        <v>777.78</v>
      </c>
    </row>
    <row r="825" s="1" customFormat="1" ht="14.25" spans="1:15">
      <c r="A825" s="19">
        <v>823</v>
      </c>
      <c r="B825" s="25" t="s">
        <v>62</v>
      </c>
      <c r="C825" s="27" t="s">
        <v>2286</v>
      </c>
      <c r="D825" s="29" t="s">
        <v>2287</v>
      </c>
      <c r="E825" s="23">
        <v>40000</v>
      </c>
      <c r="F825" s="23">
        <v>40000</v>
      </c>
      <c r="G825" s="20" t="s">
        <v>1074</v>
      </c>
      <c r="H825" s="20" t="s">
        <v>514</v>
      </c>
      <c r="I825" s="30" t="s">
        <v>2288</v>
      </c>
      <c r="J825" s="20" t="s">
        <v>1074</v>
      </c>
      <c r="K825" s="20" t="s">
        <v>305</v>
      </c>
      <c r="L825" s="34">
        <f t="shared" si="49"/>
        <v>198</v>
      </c>
      <c r="M825" s="39">
        <v>0.035</v>
      </c>
      <c r="N825" s="36">
        <f t="shared" si="50"/>
        <v>770</v>
      </c>
      <c r="O825" s="36">
        <f t="shared" si="51"/>
        <v>770</v>
      </c>
    </row>
    <row r="826" s="1" customFormat="1" ht="14.25" spans="1:15">
      <c r="A826" s="19">
        <v>824</v>
      </c>
      <c r="B826" s="25" t="s">
        <v>62</v>
      </c>
      <c r="C826" s="27" t="s">
        <v>2289</v>
      </c>
      <c r="D826" s="29" t="s">
        <v>2290</v>
      </c>
      <c r="E826" s="23">
        <v>40000</v>
      </c>
      <c r="F826" s="23">
        <v>40000</v>
      </c>
      <c r="G826" s="20" t="s">
        <v>1086</v>
      </c>
      <c r="H826" s="20" t="s">
        <v>1508</v>
      </c>
      <c r="I826" s="30" t="s">
        <v>2291</v>
      </c>
      <c r="J826" s="20" t="s">
        <v>1086</v>
      </c>
      <c r="K826" s="20" t="s">
        <v>305</v>
      </c>
      <c r="L826" s="34">
        <f t="shared" si="49"/>
        <v>197</v>
      </c>
      <c r="M826" s="39">
        <v>0.035</v>
      </c>
      <c r="N826" s="36">
        <f t="shared" si="50"/>
        <v>766.111111111111</v>
      </c>
      <c r="O826" s="36">
        <f t="shared" si="51"/>
        <v>766.11</v>
      </c>
    </row>
    <row r="827" s="1" customFormat="1" ht="14.25" spans="1:15">
      <c r="A827" s="19">
        <v>825</v>
      </c>
      <c r="B827" s="25" t="s">
        <v>62</v>
      </c>
      <c r="C827" s="27" t="s">
        <v>2292</v>
      </c>
      <c r="D827" s="29" t="s">
        <v>2293</v>
      </c>
      <c r="E827" s="23">
        <v>40000</v>
      </c>
      <c r="F827" s="23">
        <v>40000</v>
      </c>
      <c r="G827" s="20" t="s">
        <v>1086</v>
      </c>
      <c r="H827" s="20" t="s">
        <v>1508</v>
      </c>
      <c r="I827" s="30" t="s">
        <v>2294</v>
      </c>
      <c r="J827" s="20" t="s">
        <v>1086</v>
      </c>
      <c r="K827" s="20" t="s">
        <v>305</v>
      </c>
      <c r="L827" s="34">
        <f t="shared" si="49"/>
        <v>197</v>
      </c>
      <c r="M827" s="39">
        <v>0.035</v>
      </c>
      <c r="N827" s="36">
        <f t="shared" si="50"/>
        <v>766.111111111111</v>
      </c>
      <c r="O827" s="36">
        <f t="shared" si="51"/>
        <v>766.11</v>
      </c>
    </row>
    <row r="828" s="1" customFormat="1" ht="14.25" spans="1:15">
      <c r="A828" s="19">
        <v>826</v>
      </c>
      <c r="B828" s="25" t="s">
        <v>62</v>
      </c>
      <c r="C828" s="27" t="s">
        <v>2295</v>
      </c>
      <c r="D828" s="29" t="s">
        <v>2296</v>
      </c>
      <c r="E828" s="23">
        <v>40000</v>
      </c>
      <c r="F828" s="23">
        <v>40000</v>
      </c>
      <c r="G828" s="20" t="s">
        <v>670</v>
      </c>
      <c r="H828" s="20" t="s">
        <v>671</v>
      </c>
      <c r="I828" s="30" t="s">
        <v>2297</v>
      </c>
      <c r="J828" s="20" t="s">
        <v>670</v>
      </c>
      <c r="K828" s="20" t="s">
        <v>305</v>
      </c>
      <c r="L828" s="34">
        <f t="shared" si="49"/>
        <v>190</v>
      </c>
      <c r="M828" s="39">
        <v>0.035</v>
      </c>
      <c r="N828" s="36">
        <f t="shared" si="50"/>
        <v>738.888888888889</v>
      </c>
      <c r="O828" s="36">
        <f t="shared" si="51"/>
        <v>738.89</v>
      </c>
    </row>
    <row r="829" s="1" customFormat="1" ht="14.25" spans="1:15">
      <c r="A829" s="19">
        <v>827</v>
      </c>
      <c r="B829" s="25" t="s">
        <v>62</v>
      </c>
      <c r="C829" s="27" t="s">
        <v>2298</v>
      </c>
      <c r="D829" s="29" t="s">
        <v>2299</v>
      </c>
      <c r="E829" s="23">
        <v>40000</v>
      </c>
      <c r="F829" s="23">
        <v>40000</v>
      </c>
      <c r="G829" s="20" t="s">
        <v>670</v>
      </c>
      <c r="H829" s="20" t="s">
        <v>671</v>
      </c>
      <c r="I829" s="30" t="s">
        <v>2300</v>
      </c>
      <c r="J829" s="20" t="s">
        <v>670</v>
      </c>
      <c r="K829" s="20" t="s">
        <v>305</v>
      </c>
      <c r="L829" s="34">
        <f t="shared" si="49"/>
        <v>190</v>
      </c>
      <c r="M829" s="39">
        <v>0.035</v>
      </c>
      <c r="N829" s="36">
        <f t="shared" si="50"/>
        <v>738.888888888889</v>
      </c>
      <c r="O829" s="36">
        <f t="shared" si="51"/>
        <v>738.89</v>
      </c>
    </row>
    <row r="830" s="1" customFormat="1" ht="14.25" spans="1:15">
      <c r="A830" s="19">
        <v>828</v>
      </c>
      <c r="B830" s="25" t="s">
        <v>62</v>
      </c>
      <c r="C830" s="27" t="s">
        <v>2301</v>
      </c>
      <c r="D830" s="29" t="s">
        <v>2302</v>
      </c>
      <c r="E830" s="23">
        <v>40000</v>
      </c>
      <c r="F830" s="23">
        <v>40000</v>
      </c>
      <c r="G830" s="20" t="s">
        <v>581</v>
      </c>
      <c r="H830" s="20" t="s">
        <v>529</v>
      </c>
      <c r="I830" s="30" t="s">
        <v>2303</v>
      </c>
      <c r="J830" s="20" t="s">
        <v>581</v>
      </c>
      <c r="K830" s="20" t="s">
        <v>305</v>
      </c>
      <c r="L830" s="34">
        <f t="shared" si="49"/>
        <v>185</v>
      </c>
      <c r="M830" s="39">
        <v>0.035</v>
      </c>
      <c r="N830" s="36">
        <f t="shared" si="50"/>
        <v>719.444444444445</v>
      </c>
      <c r="O830" s="36">
        <f t="shared" si="51"/>
        <v>719.44</v>
      </c>
    </row>
    <row r="831" s="1" customFormat="1" ht="14.25" spans="1:15">
      <c r="A831" s="19">
        <v>829</v>
      </c>
      <c r="B831" s="25" t="s">
        <v>62</v>
      </c>
      <c r="C831" s="27" t="s">
        <v>2304</v>
      </c>
      <c r="D831" s="29" t="s">
        <v>2305</v>
      </c>
      <c r="E831" s="23">
        <v>40000</v>
      </c>
      <c r="F831" s="23">
        <v>40000</v>
      </c>
      <c r="G831" s="20" t="s">
        <v>581</v>
      </c>
      <c r="H831" s="20" t="s">
        <v>493</v>
      </c>
      <c r="I831" s="30" t="s">
        <v>2306</v>
      </c>
      <c r="J831" s="20" t="s">
        <v>581</v>
      </c>
      <c r="K831" s="20" t="s">
        <v>305</v>
      </c>
      <c r="L831" s="34">
        <f t="shared" si="49"/>
        <v>185</v>
      </c>
      <c r="M831" s="39">
        <v>0.035</v>
      </c>
      <c r="N831" s="36">
        <f t="shared" si="50"/>
        <v>719.444444444445</v>
      </c>
      <c r="O831" s="36">
        <f t="shared" si="51"/>
        <v>719.44</v>
      </c>
    </row>
    <row r="832" s="1" customFormat="1" ht="14.25" spans="1:15">
      <c r="A832" s="19">
        <v>830</v>
      </c>
      <c r="B832" s="25" t="s">
        <v>62</v>
      </c>
      <c r="C832" s="27" t="s">
        <v>2307</v>
      </c>
      <c r="D832" s="29" t="s">
        <v>2308</v>
      </c>
      <c r="E832" s="23">
        <v>39800</v>
      </c>
      <c r="F832" s="23">
        <v>39800</v>
      </c>
      <c r="G832" s="20" t="s">
        <v>786</v>
      </c>
      <c r="H832" s="20" t="s">
        <v>1133</v>
      </c>
      <c r="I832" s="30" t="s">
        <v>2309</v>
      </c>
      <c r="J832" s="20" t="s">
        <v>786</v>
      </c>
      <c r="K832" s="20" t="s">
        <v>305</v>
      </c>
      <c r="L832" s="34">
        <f t="shared" si="49"/>
        <v>134</v>
      </c>
      <c r="M832" s="39">
        <v>0.035</v>
      </c>
      <c r="N832" s="36">
        <f t="shared" si="50"/>
        <v>518.505555555556</v>
      </c>
      <c r="O832" s="36">
        <f t="shared" si="51"/>
        <v>518.51</v>
      </c>
    </row>
    <row r="833" s="1" customFormat="1" ht="14.25" spans="1:15">
      <c r="A833" s="19">
        <v>831</v>
      </c>
      <c r="B833" s="25" t="s">
        <v>62</v>
      </c>
      <c r="C833" s="27" t="s">
        <v>2310</v>
      </c>
      <c r="D833" s="29" t="s">
        <v>2311</v>
      </c>
      <c r="E833" s="23">
        <v>40000</v>
      </c>
      <c r="F833" s="23">
        <v>40000</v>
      </c>
      <c r="G833" s="20" t="s">
        <v>714</v>
      </c>
      <c r="H833" s="20" t="s">
        <v>363</v>
      </c>
      <c r="I833" s="30" t="s">
        <v>2312</v>
      </c>
      <c r="J833" s="20" t="s">
        <v>714</v>
      </c>
      <c r="K833" s="20" t="s">
        <v>305</v>
      </c>
      <c r="L833" s="34">
        <f t="shared" si="49"/>
        <v>158</v>
      </c>
      <c r="M833" s="39">
        <v>0.035</v>
      </c>
      <c r="N833" s="36">
        <f t="shared" ref="N833:N852" si="52">E833*M833*L833/360</f>
        <v>614.444444444445</v>
      </c>
      <c r="O833" s="36">
        <f t="shared" ref="O833:O852" si="53">ROUND(N833,2)</f>
        <v>614.44</v>
      </c>
    </row>
    <row r="834" s="1" customFormat="1" ht="14.25" spans="1:15">
      <c r="A834" s="19">
        <v>832</v>
      </c>
      <c r="B834" s="25" t="s">
        <v>62</v>
      </c>
      <c r="C834" s="27" t="s">
        <v>2313</v>
      </c>
      <c r="D834" s="29" t="s">
        <v>2314</v>
      </c>
      <c r="E834" s="23">
        <v>50000</v>
      </c>
      <c r="F834" s="23">
        <v>50000</v>
      </c>
      <c r="G834" s="20" t="s">
        <v>954</v>
      </c>
      <c r="H834" s="20" t="s">
        <v>363</v>
      </c>
      <c r="I834" s="30" t="s">
        <v>317</v>
      </c>
      <c r="J834" s="20" t="s">
        <v>954</v>
      </c>
      <c r="K834" s="20" t="s">
        <v>305</v>
      </c>
      <c r="L834" s="34">
        <f t="shared" si="49"/>
        <v>127</v>
      </c>
      <c r="M834" s="39">
        <v>0.035</v>
      </c>
      <c r="N834" s="36">
        <f t="shared" si="52"/>
        <v>617.361111111111</v>
      </c>
      <c r="O834" s="36">
        <f t="shared" si="53"/>
        <v>617.36</v>
      </c>
    </row>
    <row r="835" s="1" customFormat="1" ht="14.25" spans="1:15">
      <c r="A835" s="19">
        <v>833</v>
      </c>
      <c r="B835" s="25" t="s">
        <v>62</v>
      </c>
      <c r="C835" s="27" t="s">
        <v>2315</v>
      </c>
      <c r="D835" s="29" t="s">
        <v>2316</v>
      </c>
      <c r="E835" s="23">
        <v>40000</v>
      </c>
      <c r="F835" s="23">
        <v>40000</v>
      </c>
      <c r="G835" s="20" t="s">
        <v>836</v>
      </c>
      <c r="H835" s="20" t="s">
        <v>806</v>
      </c>
      <c r="I835" s="30" t="s">
        <v>2317</v>
      </c>
      <c r="J835" s="20" t="s">
        <v>836</v>
      </c>
      <c r="K835" s="20" t="s">
        <v>305</v>
      </c>
      <c r="L835" s="34">
        <f t="shared" si="49"/>
        <v>173</v>
      </c>
      <c r="M835" s="39">
        <v>0.035</v>
      </c>
      <c r="N835" s="36">
        <f t="shared" si="52"/>
        <v>672.777777777778</v>
      </c>
      <c r="O835" s="36">
        <f t="shared" si="53"/>
        <v>672.78</v>
      </c>
    </row>
    <row r="836" s="1" customFormat="1" ht="14.25" spans="1:15">
      <c r="A836" s="19">
        <v>834</v>
      </c>
      <c r="B836" s="25" t="s">
        <v>62</v>
      </c>
      <c r="C836" s="27" t="s">
        <v>2318</v>
      </c>
      <c r="D836" s="29" t="s">
        <v>2319</v>
      </c>
      <c r="E836" s="23">
        <v>40000</v>
      </c>
      <c r="F836" s="23">
        <v>40000</v>
      </c>
      <c r="G836" s="20" t="s">
        <v>2320</v>
      </c>
      <c r="H836" s="20" t="s">
        <v>937</v>
      </c>
      <c r="I836" s="30" t="s">
        <v>112</v>
      </c>
      <c r="J836" s="20" t="s">
        <v>2320</v>
      </c>
      <c r="K836" s="20" t="s">
        <v>305</v>
      </c>
      <c r="L836" s="34">
        <f t="shared" si="49"/>
        <v>214</v>
      </c>
      <c r="M836" s="39">
        <v>0.035</v>
      </c>
      <c r="N836" s="36">
        <f t="shared" si="52"/>
        <v>832.222222222222</v>
      </c>
      <c r="O836" s="36">
        <f t="shared" si="53"/>
        <v>832.22</v>
      </c>
    </row>
    <row r="837" s="1" customFormat="1" ht="14.25" spans="1:15">
      <c r="A837" s="19">
        <v>835</v>
      </c>
      <c r="B837" s="25" t="s">
        <v>62</v>
      </c>
      <c r="C837" s="27" t="s">
        <v>2321</v>
      </c>
      <c r="D837" s="29" t="s">
        <v>2322</v>
      </c>
      <c r="E837" s="23">
        <v>40000</v>
      </c>
      <c r="F837" s="23">
        <v>40000</v>
      </c>
      <c r="G837" s="20" t="s">
        <v>615</v>
      </c>
      <c r="H837" s="20" t="s">
        <v>616</v>
      </c>
      <c r="I837" s="30" t="s">
        <v>2323</v>
      </c>
      <c r="J837" s="20" t="s">
        <v>615</v>
      </c>
      <c r="K837" s="20" t="s">
        <v>305</v>
      </c>
      <c r="L837" s="34">
        <f t="shared" si="49"/>
        <v>192</v>
      </c>
      <c r="M837" s="39">
        <v>0.035</v>
      </c>
      <c r="N837" s="36">
        <f t="shared" si="52"/>
        <v>746.666666666667</v>
      </c>
      <c r="O837" s="36">
        <f t="shared" si="53"/>
        <v>746.67</v>
      </c>
    </row>
    <row r="838" s="1" customFormat="1" ht="14.25" spans="1:15">
      <c r="A838" s="19">
        <v>836</v>
      </c>
      <c r="B838" s="25" t="s">
        <v>62</v>
      </c>
      <c r="C838" s="27" t="s">
        <v>2324</v>
      </c>
      <c r="D838" s="29" t="s">
        <v>2325</v>
      </c>
      <c r="E838" s="23">
        <v>50000</v>
      </c>
      <c r="F838" s="23">
        <v>50000</v>
      </c>
      <c r="G838" s="20" t="s">
        <v>771</v>
      </c>
      <c r="H838" s="20" t="s">
        <v>1137</v>
      </c>
      <c r="I838" s="30" t="s">
        <v>90</v>
      </c>
      <c r="J838" s="20" t="s">
        <v>771</v>
      </c>
      <c r="K838" s="20" t="s">
        <v>305</v>
      </c>
      <c r="L838" s="34">
        <f t="shared" si="49"/>
        <v>183</v>
      </c>
      <c r="M838" s="39">
        <v>0.035</v>
      </c>
      <c r="N838" s="36">
        <f t="shared" si="52"/>
        <v>889.583333333333</v>
      </c>
      <c r="O838" s="36">
        <f t="shared" si="53"/>
        <v>889.58</v>
      </c>
    </row>
    <row r="839" s="1" customFormat="1" ht="14.25" spans="1:15">
      <c r="A839" s="19">
        <v>837</v>
      </c>
      <c r="B839" s="25" t="s">
        <v>62</v>
      </c>
      <c r="C839" s="27" t="s">
        <v>2326</v>
      </c>
      <c r="D839" s="29" t="s">
        <v>2327</v>
      </c>
      <c r="E839" s="23">
        <v>40000</v>
      </c>
      <c r="F839" s="23">
        <v>40000</v>
      </c>
      <c r="G839" s="20" t="s">
        <v>1040</v>
      </c>
      <c r="H839" s="20" t="s">
        <v>533</v>
      </c>
      <c r="I839" s="30" t="s">
        <v>2328</v>
      </c>
      <c r="J839" s="20" t="s">
        <v>1040</v>
      </c>
      <c r="K839" s="20" t="s">
        <v>305</v>
      </c>
      <c r="L839" s="34">
        <f t="shared" si="49"/>
        <v>191</v>
      </c>
      <c r="M839" s="39">
        <v>0.035</v>
      </c>
      <c r="N839" s="36">
        <f t="shared" si="52"/>
        <v>742.777777777778</v>
      </c>
      <c r="O839" s="36">
        <f t="shared" si="53"/>
        <v>742.78</v>
      </c>
    </row>
    <row r="840" s="1" customFormat="1" ht="14.25" spans="1:15">
      <c r="A840" s="19">
        <v>838</v>
      </c>
      <c r="B840" s="25" t="s">
        <v>62</v>
      </c>
      <c r="C840" s="27" t="s">
        <v>2329</v>
      </c>
      <c r="D840" s="29" t="s">
        <v>2330</v>
      </c>
      <c r="E840" s="23">
        <v>40000</v>
      </c>
      <c r="F840" s="23">
        <v>40000</v>
      </c>
      <c r="G840" s="20" t="s">
        <v>302</v>
      </c>
      <c r="H840" s="20" t="s">
        <v>335</v>
      </c>
      <c r="I840" s="30" t="s">
        <v>2331</v>
      </c>
      <c r="J840" s="20" t="s">
        <v>302</v>
      </c>
      <c r="K840" s="20" t="s">
        <v>305</v>
      </c>
      <c r="L840" s="34">
        <f t="shared" si="49"/>
        <v>215</v>
      </c>
      <c r="M840" s="39">
        <v>0.035</v>
      </c>
      <c r="N840" s="36">
        <f t="shared" si="52"/>
        <v>836.111111111111</v>
      </c>
      <c r="O840" s="36">
        <f t="shared" si="53"/>
        <v>836.11</v>
      </c>
    </row>
    <row r="841" s="1" customFormat="1" ht="14.25" spans="1:15">
      <c r="A841" s="19">
        <v>839</v>
      </c>
      <c r="B841" s="25" t="s">
        <v>62</v>
      </c>
      <c r="C841" s="27" t="s">
        <v>2332</v>
      </c>
      <c r="D841" s="29" t="s">
        <v>2333</v>
      </c>
      <c r="E841" s="23">
        <v>40000</v>
      </c>
      <c r="F841" s="23">
        <v>40000</v>
      </c>
      <c r="G841" s="20" t="s">
        <v>1094</v>
      </c>
      <c r="H841" s="20" t="s">
        <v>493</v>
      </c>
      <c r="I841" s="30" t="s">
        <v>2334</v>
      </c>
      <c r="J841" s="20" t="s">
        <v>1094</v>
      </c>
      <c r="K841" s="20" t="s">
        <v>305</v>
      </c>
      <c r="L841" s="34">
        <f t="shared" si="49"/>
        <v>187</v>
      </c>
      <c r="M841" s="39">
        <v>0.035</v>
      </c>
      <c r="N841" s="36">
        <f t="shared" si="52"/>
        <v>727.222222222222</v>
      </c>
      <c r="O841" s="36">
        <f t="shared" si="53"/>
        <v>727.22</v>
      </c>
    </row>
    <row r="842" s="1" customFormat="1" ht="14.25" spans="1:15">
      <c r="A842" s="19">
        <v>840</v>
      </c>
      <c r="B842" s="25" t="s">
        <v>62</v>
      </c>
      <c r="C842" s="27" t="s">
        <v>2335</v>
      </c>
      <c r="D842" s="29" t="s">
        <v>2336</v>
      </c>
      <c r="E842" s="23">
        <v>50000</v>
      </c>
      <c r="F842" s="23">
        <v>50000</v>
      </c>
      <c r="G842" s="20" t="s">
        <v>566</v>
      </c>
      <c r="H842" s="20" t="s">
        <v>1137</v>
      </c>
      <c r="I842" s="30" t="s">
        <v>199</v>
      </c>
      <c r="J842" s="20" t="s">
        <v>566</v>
      </c>
      <c r="K842" s="20" t="s">
        <v>305</v>
      </c>
      <c r="L842" s="34">
        <f t="shared" si="49"/>
        <v>186</v>
      </c>
      <c r="M842" s="39">
        <v>0.035</v>
      </c>
      <c r="N842" s="36">
        <f t="shared" si="52"/>
        <v>904.166666666667</v>
      </c>
      <c r="O842" s="36">
        <f t="shared" si="53"/>
        <v>904.17</v>
      </c>
    </row>
    <row r="843" s="1" customFormat="1" ht="14.25" spans="1:15">
      <c r="A843" s="19">
        <v>841</v>
      </c>
      <c r="B843" s="25" t="s">
        <v>22</v>
      </c>
      <c r="C843" s="27" t="s">
        <v>2337</v>
      </c>
      <c r="D843" s="29" t="s">
        <v>2338</v>
      </c>
      <c r="E843" s="23">
        <v>20000</v>
      </c>
      <c r="F843" s="23">
        <v>20000</v>
      </c>
      <c r="G843" s="20" t="s">
        <v>726</v>
      </c>
      <c r="H843" s="20" t="s">
        <v>675</v>
      </c>
      <c r="I843" s="30" t="s">
        <v>610</v>
      </c>
      <c r="J843" s="20" t="s">
        <v>726</v>
      </c>
      <c r="K843" s="20" t="s">
        <v>305</v>
      </c>
      <c r="L843" s="34">
        <f t="shared" si="49"/>
        <v>111</v>
      </c>
      <c r="M843" s="39">
        <v>0.035</v>
      </c>
      <c r="N843" s="36">
        <f t="shared" si="52"/>
        <v>215.833333333333</v>
      </c>
      <c r="O843" s="36">
        <f t="shared" si="53"/>
        <v>215.83</v>
      </c>
    </row>
    <row r="844" s="1" customFormat="1" ht="14.25" spans="1:15">
      <c r="A844" s="19">
        <v>842</v>
      </c>
      <c r="B844" s="25" t="s">
        <v>264</v>
      </c>
      <c r="C844" s="27" t="s">
        <v>2339</v>
      </c>
      <c r="D844" s="29" t="s">
        <v>2340</v>
      </c>
      <c r="E844" s="23">
        <v>40000</v>
      </c>
      <c r="F844" s="23">
        <v>40000</v>
      </c>
      <c r="G844" s="20" t="s">
        <v>726</v>
      </c>
      <c r="H844" s="20" t="s">
        <v>572</v>
      </c>
      <c r="I844" s="30" t="s">
        <v>90</v>
      </c>
      <c r="J844" s="20" t="s">
        <v>726</v>
      </c>
      <c r="K844" s="20" t="s">
        <v>305</v>
      </c>
      <c r="L844" s="34">
        <f t="shared" si="49"/>
        <v>111</v>
      </c>
      <c r="M844" s="39">
        <v>0.035</v>
      </c>
      <c r="N844" s="36">
        <f t="shared" si="52"/>
        <v>431.666666666667</v>
      </c>
      <c r="O844" s="36">
        <f t="shared" si="53"/>
        <v>431.67</v>
      </c>
    </row>
    <row r="845" s="1" customFormat="1" ht="14.25" spans="1:15">
      <c r="A845" s="19">
        <v>843</v>
      </c>
      <c r="B845" s="20" t="s">
        <v>22</v>
      </c>
      <c r="C845" s="27" t="s">
        <v>2341</v>
      </c>
      <c r="D845" s="29" t="s">
        <v>2342</v>
      </c>
      <c r="E845" s="23">
        <v>40000</v>
      </c>
      <c r="F845" s="23">
        <v>40000</v>
      </c>
      <c r="G845" s="20" t="s">
        <v>756</v>
      </c>
      <c r="H845" s="20" t="s">
        <v>452</v>
      </c>
      <c r="I845" s="30" t="s">
        <v>610</v>
      </c>
      <c r="J845" s="20" t="s">
        <v>756</v>
      </c>
      <c r="K845" s="20" t="s">
        <v>305</v>
      </c>
      <c r="L845" s="34">
        <f t="shared" si="49"/>
        <v>122</v>
      </c>
      <c r="M845" s="39">
        <v>0.035</v>
      </c>
      <c r="N845" s="36">
        <f t="shared" si="52"/>
        <v>474.444444444445</v>
      </c>
      <c r="O845" s="36">
        <f t="shared" si="53"/>
        <v>474.44</v>
      </c>
    </row>
    <row r="846" s="1" customFormat="1" ht="14.25" spans="1:15">
      <c r="A846" s="19">
        <v>844</v>
      </c>
      <c r="B846" s="20" t="s">
        <v>22</v>
      </c>
      <c r="C846" s="27" t="s">
        <v>2343</v>
      </c>
      <c r="D846" s="29" t="s">
        <v>2344</v>
      </c>
      <c r="E846" s="23">
        <v>40000</v>
      </c>
      <c r="F846" s="23">
        <v>40000</v>
      </c>
      <c r="G846" s="20" t="s">
        <v>756</v>
      </c>
      <c r="H846" s="20" t="s">
        <v>688</v>
      </c>
      <c r="I846" s="30" t="s">
        <v>610</v>
      </c>
      <c r="J846" s="20" t="s">
        <v>756</v>
      </c>
      <c r="K846" s="20" t="s">
        <v>305</v>
      </c>
      <c r="L846" s="34">
        <f t="shared" si="49"/>
        <v>122</v>
      </c>
      <c r="M846" s="39">
        <v>0.035</v>
      </c>
      <c r="N846" s="36">
        <f t="shared" si="52"/>
        <v>474.444444444445</v>
      </c>
      <c r="O846" s="36">
        <f t="shared" si="53"/>
        <v>474.44</v>
      </c>
    </row>
    <row r="847" s="1" customFormat="1" ht="14.25" spans="1:15">
      <c r="A847" s="19">
        <v>845</v>
      </c>
      <c r="B847" s="20" t="s">
        <v>22</v>
      </c>
      <c r="C847" s="27" t="s">
        <v>2345</v>
      </c>
      <c r="D847" s="29" t="s">
        <v>2346</v>
      </c>
      <c r="E847" s="23">
        <v>30000</v>
      </c>
      <c r="F847" s="23">
        <v>30000</v>
      </c>
      <c r="G847" s="20" t="s">
        <v>954</v>
      </c>
      <c r="H847" s="20" t="s">
        <v>330</v>
      </c>
      <c r="I847" s="30" t="s">
        <v>75</v>
      </c>
      <c r="J847" s="20" t="s">
        <v>954</v>
      </c>
      <c r="K847" s="20" t="s">
        <v>305</v>
      </c>
      <c r="L847" s="34">
        <f t="shared" si="49"/>
        <v>127</v>
      </c>
      <c r="M847" s="39">
        <v>0.035</v>
      </c>
      <c r="N847" s="36">
        <f t="shared" si="52"/>
        <v>370.416666666667</v>
      </c>
      <c r="O847" s="36">
        <f t="shared" si="53"/>
        <v>370.42</v>
      </c>
    </row>
    <row r="848" s="1" customFormat="1" ht="14.25" spans="1:15">
      <c r="A848" s="19">
        <v>846</v>
      </c>
      <c r="B848" s="20" t="s">
        <v>50</v>
      </c>
      <c r="C848" s="27" t="s">
        <v>2347</v>
      </c>
      <c r="D848" s="29" t="s">
        <v>2348</v>
      </c>
      <c r="E848" s="23">
        <v>39000</v>
      </c>
      <c r="F848" s="23">
        <v>39000</v>
      </c>
      <c r="G848" s="20" t="s">
        <v>596</v>
      </c>
      <c r="H848" s="20" t="s">
        <v>426</v>
      </c>
      <c r="I848" s="30" t="s">
        <v>31</v>
      </c>
      <c r="J848" s="20" t="s">
        <v>596</v>
      </c>
      <c r="K848" s="20" t="s">
        <v>305</v>
      </c>
      <c r="L848" s="34">
        <f t="shared" si="49"/>
        <v>135</v>
      </c>
      <c r="M848" s="39">
        <v>0.035</v>
      </c>
      <c r="N848" s="36">
        <f t="shared" si="52"/>
        <v>511.875</v>
      </c>
      <c r="O848" s="36">
        <f t="shared" si="53"/>
        <v>511.88</v>
      </c>
    </row>
    <row r="849" s="1" customFormat="1" ht="14.25" spans="1:15">
      <c r="A849" s="19">
        <v>847</v>
      </c>
      <c r="B849" s="20" t="s">
        <v>50</v>
      </c>
      <c r="C849" s="27" t="s">
        <v>2349</v>
      </c>
      <c r="D849" s="29" t="s">
        <v>2350</v>
      </c>
      <c r="E849" s="23">
        <v>40000</v>
      </c>
      <c r="F849" s="23">
        <v>40000</v>
      </c>
      <c r="G849" s="20" t="s">
        <v>756</v>
      </c>
      <c r="H849" s="20" t="s">
        <v>757</v>
      </c>
      <c r="I849" s="30" t="s">
        <v>31</v>
      </c>
      <c r="J849" s="20" t="s">
        <v>756</v>
      </c>
      <c r="K849" s="20" t="s">
        <v>305</v>
      </c>
      <c r="L849" s="34">
        <f t="shared" si="49"/>
        <v>122</v>
      </c>
      <c r="M849" s="39">
        <v>0.035</v>
      </c>
      <c r="N849" s="36">
        <f t="shared" si="52"/>
        <v>474.444444444445</v>
      </c>
      <c r="O849" s="36">
        <f t="shared" si="53"/>
        <v>474.44</v>
      </c>
    </row>
    <row r="850" s="1" customFormat="1" ht="14.25" spans="1:15">
      <c r="A850" s="19">
        <v>848</v>
      </c>
      <c r="B850" s="20" t="s">
        <v>50</v>
      </c>
      <c r="C850" s="27" t="s">
        <v>2351</v>
      </c>
      <c r="D850" s="29" t="s">
        <v>2352</v>
      </c>
      <c r="E850" s="23">
        <v>6000</v>
      </c>
      <c r="F850" s="23">
        <v>6000</v>
      </c>
      <c r="G850" s="20" t="s">
        <v>571</v>
      </c>
      <c r="H850" s="20" t="s">
        <v>347</v>
      </c>
      <c r="I850" s="30" t="s">
        <v>31</v>
      </c>
      <c r="J850" s="20" t="s">
        <v>571</v>
      </c>
      <c r="K850" s="20" t="s">
        <v>305</v>
      </c>
      <c r="L850" s="34">
        <f t="shared" si="49"/>
        <v>114</v>
      </c>
      <c r="M850" s="39">
        <v>0.035</v>
      </c>
      <c r="N850" s="36">
        <f t="shared" si="52"/>
        <v>66.5</v>
      </c>
      <c r="O850" s="36">
        <f t="shared" si="53"/>
        <v>66.5</v>
      </c>
    </row>
    <row r="851" s="1" customFormat="1" ht="14.25" spans="1:15">
      <c r="A851" s="19">
        <v>849</v>
      </c>
      <c r="B851" s="20" t="s">
        <v>50</v>
      </c>
      <c r="C851" s="27" t="s">
        <v>2353</v>
      </c>
      <c r="D851" s="29" t="s">
        <v>2354</v>
      </c>
      <c r="E851" s="23">
        <v>40000</v>
      </c>
      <c r="F851" s="23">
        <v>40000</v>
      </c>
      <c r="G851" s="20" t="s">
        <v>571</v>
      </c>
      <c r="H851" s="20" t="s">
        <v>701</v>
      </c>
      <c r="I851" s="30" t="s">
        <v>869</v>
      </c>
      <c r="J851" s="20" t="s">
        <v>571</v>
      </c>
      <c r="K851" s="20" t="s">
        <v>305</v>
      </c>
      <c r="L851" s="34">
        <f t="shared" si="49"/>
        <v>114</v>
      </c>
      <c r="M851" s="39">
        <v>0.035</v>
      </c>
      <c r="N851" s="36">
        <f t="shared" si="52"/>
        <v>443.333333333333</v>
      </c>
      <c r="O851" s="36">
        <f t="shared" si="53"/>
        <v>443.33</v>
      </c>
    </row>
    <row r="852" s="1" customFormat="1" ht="14.25" spans="1:15">
      <c r="A852" s="19">
        <v>850</v>
      </c>
      <c r="B852" s="25" t="s">
        <v>38</v>
      </c>
      <c r="C852" s="27" t="s">
        <v>2355</v>
      </c>
      <c r="D852" s="29" t="s">
        <v>2356</v>
      </c>
      <c r="E852" s="23">
        <v>40000</v>
      </c>
      <c r="F852" s="23">
        <v>40000</v>
      </c>
      <c r="G852" s="20" t="s">
        <v>591</v>
      </c>
      <c r="H852" s="20" t="s">
        <v>823</v>
      </c>
      <c r="I852" s="30" t="s">
        <v>895</v>
      </c>
      <c r="J852" s="20" t="s">
        <v>591</v>
      </c>
      <c r="K852" s="20" t="s">
        <v>305</v>
      </c>
      <c r="L852" s="34">
        <f t="shared" si="49"/>
        <v>178</v>
      </c>
      <c r="M852" s="39">
        <v>0.035</v>
      </c>
      <c r="N852" s="36">
        <f t="shared" si="52"/>
        <v>692.222222222222</v>
      </c>
      <c r="O852" s="36">
        <f t="shared" si="53"/>
        <v>692.22</v>
      </c>
    </row>
    <row r="853" s="5" customFormat="1" spans="1:16378">
      <c r="A853" s="1"/>
      <c r="B853" s="6"/>
      <c r="C853" s="7"/>
      <c r="D853" s="8"/>
      <c r="E853" s="9"/>
      <c r="F853" s="40"/>
      <c r="G853" s="9"/>
      <c r="H853" s="9"/>
      <c r="I853" s="41"/>
      <c r="J853" s="42"/>
      <c r="K853" s="11"/>
      <c r="L853" s="1"/>
      <c r="M853" s="1"/>
      <c r="N853" s="1"/>
      <c r="O853" s="12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  <c r="AS853" s="13"/>
      <c r="AT853" s="13"/>
      <c r="AU853" s="13"/>
      <c r="AV853" s="13"/>
      <c r="AW853" s="13"/>
      <c r="AX853" s="13"/>
      <c r="AY853" s="13"/>
      <c r="AZ853" s="13"/>
      <c r="BA853" s="13"/>
      <c r="BB853" s="13"/>
      <c r="BC853" s="13"/>
      <c r="BD853" s="13"/>
      <c r="BE853" s="13"/>
      <c r="BF853" s="13"/>
      <c r="BG853" s="13"/>
      <c r="BH853" s="13"/>
      <c r="BI853" s="13"/>
      <c r="BJ853" s="13"/>
      <c r="BK853" s="13"/>
      <c r="BL853" s="13"/>
      <c r="BM853" s="13"/>
      <c r="BN853" s="13"/>
      <c r="BO853" s="13"/>
      <c r="BP853" s="13"/>
      <c r="BQ853" s="13"/>
      <c r="BR853" s="13"/>
      <c r="BS853" s="13"/>
      <c r="BT853" s="13"/>
      <c r="BU853" s="13"/>
      <c r="BV853" s="13"/>
      <c r="BW853" s="13"/>
      <c r="BX853" s="13"/>
      <c r="BY853" s="13"/>
      <c r="BZ853" s="13"/>
      <c r="CA853" s="13"/>
      <c r="CB853" s="13"/>
      <c r="CC853" s="13"/>
      <c r="CD853" s="13"/>
      <c r="CE853" s="13"/>
      <c r="CF853" s="13"/>
      <c r="CG853" s="13"/>
      <c r="CH853" s="13"/>
      <c r="CI853" s="13"/>
      <c r="CJ853" s="13"/>
      <c r="CK853" s="13"/>
      <c r="CL853" s="13"/>
      <c r="CM853" s="13"/>
      <c r="CN853" s="13"/>
      <c r="CO853" s="13"/>
      <c r="CP853" s="13"/>
      <c r="CQ853" s="13"/>
      <c r="CR853" s="13"/>
      <c r="CS853" s="13"/>
      <c r="CT853" s="13"/>
      <c r="CU853" s="13"/>
      <c r="CV853" s="13"/>
      <c r="CW853" s="13"/>
      <c r="CX853" s="13"/>
      <c r="CY853" s="13"/>
      <c r="CZ853" s="13"/>
      <c r="DA853" s="13"/>
      <c r="DB853" s="13"/>
      <c r="DC853" s="13"/>
      <c r="DD853" s="13"/>
      <c r="DE853" s="13"/>
      <c r="DF853" s="13"/>
      <c r="DG853" s="13"/>
      <c r="DH853" s="13"/>
      <c r="DI853" s="13"/>
      <c r="DJ853" s="13"/>
      <c r="DK853" s="13"/>
      <c r="DL853" s="13"/>
      <c r="DM853" s="13"/>
      <c r="DN853" s="13"/>
      <c r="DO853" s="13"/>
      <c r="DP853" s="13"/>
      <c r="DQ853" s="13"/>
      <c r="DR853" s="13"/>
      <c r="DS853" s="13"/>
      <c r="DT853" s="13"/>
      <c r="DU853" s="13"/>
      <c r="DV853" s="13"/>
      <c r="DW853" s="13"/>
      <c r="DX853" s="13"/>
      <c r="DY853" s="13"/>
      <c r="DZ853" s="13"/>
      <c r="EA853" s="13"/>
      <c r="EB853" s="13"/>
      <c r="EC853" s="13"/>
      <c r="ED853" s="13"/>
      <c r="EE853" s="13"/>
      <c r="EF853" s="13"/>
      <c r="EG853" s="13"/>
      <c r="EH853" s="13"/>
      <c r="EI853" s="13"/>
      <c r="EJ853" s="13"/>
      <c r="EK853" s="13"/>
      <c r="EL853" s="13"/>
      <c r="EM853" s="13"/>
      <c r="EN853" s="13"/>
      <c r="EO853" s="13"/>
      <c r="EP853" s="13"/>
      <c r="EQ853" s="13"/>
      <c r="ER853" s="13"/>
      <c r="ES853" s="13"/>
      <c r="ET853" s="13"/>
      <c r="EU853" s="13"/>
      <c r="EV853" s="13"/>
      <c r="EW853" s="13"/>
      <c r="EX853" s="13"/>
      <c r="EY853" s="13"/>
      <c r="EZ853" s="13"/>
      <c r="FA853" s="13"/>
      <c r="FB853" s="13"/>
      <c r="FC853" s="13"/>
      <c r="FD853" s="13"/>
      <c r="FE853" s="13"/>
      <c r="FF853" s="13"/>
      <c r="FG853" s="13"/>
      <c r="FH853" s="13"/>
      <c r="FI853" s="13"/>
      <c r="FJ853" s="13"/>
      <c r="FK853" s="13"/>
      <c r="FL853" s="13"/>
      <c r="FM853" s="13"/>
      <c r="FN853" s="13"/>
      <c r="FO853" s="13"/>
      <c r="FP853" s="13"/>
      <c r="FQ853" s="13"/>
      <c r="FR853" s="13"/>
      <c r="FS853" s="13"/>
      <c r="FT853" s="13"/>
      <c r="FU853" s="13"/>
      <c r="FV853" s="13"/>
      <c r="FW853" s="13"/>
      <c r="FX853" s="13"/>
      <c r="FY853" s="13"/>
      <c r="FZ853" s="13"/>
      <c r="GA853" s="13"/>
      <c r="GB853" s="13"/>
      <c r="GC853" s="13"/>
      <c r="GD853" s="13"/>
      <c r="GE853" s="13"/>
      <c r="GF853" s="13"/>
      <c r="GG853" s="13"/>
      <c r="GH853" s="13"/>
      <c r="GI853" s="13"/>
      <c r="GJ853" s="13"/>
      <c r="GK853" s="13"/>
      <c r="GL853" s="13"/>
      <c r="GM853" s="13"/>
      <c r="GN853" s="13"/>
      <c r="GO853" s="13"/>
      <c r="GP853" s="13"/>
      <c r="GQ853" s="13"/>
      <c r="GR853" s="13"/>
      <c r="GS853" s="13"/>
      <c r="GT853" s="13"/>
      <c r="GU853" s="13"/>
      <c r="GV853" s="13"/>
      <c r="GW853" s="13"/>
      <c r="GX853" s="13"/>
      <c r="GY853" s="13"/>
      <c r="GZ853" s="13"/>
      <c r="HA853" s="13"/>
      <c r="HB853" s="13"/>
      <c r="HC853" s="13"/>
      <c r="HD853" s="13"/>
      <c r="HE853" s="13"/>
      <c r="HF853" s="13"/>
      <c r="HG853" s="13"/>
      <c r="HH853" s="13"/>
      <c r="HI853" s="13"/>
      <c r="HJ853" s="13"/>
      <c r="HK853" s="13"/>
      <c r="HL853" s="13"/>
      <c r="HM853" s="13"/>
      <c r="HN853" s="13"/>
      <c r="HO853" s="13"/>
      <c r="HP853" s="13"/>
      <c r="HQ853" s="13"/>
      <c r="HR853" s="13"/>
      <c r="HS853" s="13"/>
      <c r="HT853" s="13"/>
      <c r="HU853" s="13"/>
      <c r="HV853" s="13"/>
      <c r="HW853" s="13"/>
      <c r="HX853" s="13"/>
      <c r="HY853" s="13"/>
      <c r="HZ853" s="13"/>
      <c r="IA853" s="13"/>
      <c r="IB853" s="13"/>
      <c r="IC853" s="13"/>
      <c r="ID853" s="13"/>
      <c r="IE853" s="13"/>
      <c r="IF853" s="13"/>
      <c r="IG853" s="13"/>
      <c r="IH853" s="13"/>
      <c r="II853" s="13"/>
      <c r="IJ853" s="13"/>
      <c r="IK853" s="13"/>
      <c r="IL853" s="13"/>
      <c r="IM853" s="13"/>
      <c r="IN853" s="13"/>
      <c r="IO853" s="13"/>
      <c r="IP853" s="13"/>
      <c r="IQ853" s="13"/>
      <c r="IR853" s="13"/>
      <c r="IS853" s="13"/>
      <c r="IT853" s="13"/>
      <c r="IU853" s="13"/>
      <c r="IV853" s="13"/>
      <c r="IW853" s="13"/>
      <c r="IX853" s="13"/>
      <c r="IY853" s="13"/>
      <c r="IZ853" s="13"/>
      <c r="JA853" s="13"/>
      <c r="JB853" s="13"/>
      <c r="JC853" s="13"/>
      <c r="JD853" s="13"/>
      <c r="JE853" s="13"/>
      <c r="JF853" s="13"/>
      <c r="JG853" s="13"/>
      <c r="JH853" s="13"/>
      <c r="JI853" s="13"/>
      <c r="JJ853" s="13"/>
      <c r="JK853" s="13"/>
      <c r="JL853" s="13"/>
      <c r="JM853" s="13"/>
      <c r="JN853" s="13"/>
      <c r="JO853" s="13"/>
      <c r="JP853" s="13"/>
      <c r="JQ853" s="13"/>
      <c r="JR853" s="13"/>
      <c r="JS853" s="13"/>
      <c r="JT853" s="13"/>
      <c r="JU853" s="13"/>
      <c r="JV853" s="13"/>
      <c r="JW853" s="13"/>
      <c r="JX853" s="13"/>
      <c r="JY853" s="13"/>
      <c r="JZ853" s="13"/>
      <c r="KA853" s="13"/>
      <c r="KB853" s="13"/>
      <c r="KC853" s="13"/>
      <c r="KD853" s="13"/>
      <c r="KE853" s="13"/>
      <c r="KF853" s="13"/>
      <c r="KG853" s="13"/>
      <c r="KH853" s="13"/>
      <c r="KI853" s="13"/>
      <c r="KJ853" s="13"/>
      <c r="KK853" s="13"/>
      <c r="KL853" s="13"/>
      <c r="KM853" s="13"/>
      <c r="KN853" s="13"/>
      <c r="KO853" s="13"/>
      <c r="KP853" s="13"/>
      <c r="KQ853" s="13"/>
      <c r="KR853" s="13"/>
      <c r="KS853" s="13"/>
      <c r="KT853" s="13"/>
      <c r="KU853" s="13"/>
      <c r="KV853" s="13"/>
      <c r="KW853" s="13"/>
      <c r="KX853" s="13"/>
      <c r="KY853" s="13"/>
      <c r="KZ853" s="13"/>
      <c r="LA853" s="13"/>
      <c r="LB853" s="13"/>
      <c r="LC853" s="13"/>
      <c r="LD853" s="13"/>
      <c r="LE853" s="13"/>
      <c r="LF853" s="13"/>
      <c r="LG853" s="13"/>
      <c r="LH853" s="13"/>
      <c r="LI853" s="13"/>
      <c r="LJ853" s="13"/>
      <c r="LK853" s="13"/>
      <c r="LL853" s="13"/>
      <c r="LM853" s="13"/>
      <c r="LN853" s="13"/>
      <c r="LO853" s="13"/>
      <c r="LP853" s="13"/>
      <c r="LQ853" s="13"/>
      <c r="LR853" s="13"/>
      <c r="LS853" s="13"/>
      <c r="LT853" s="13"/>
      <c r="LU853" s="13"/>
      <c r="LV853" s="13"/>
      <c r="LW853" s="13"/>
      <c r="LX853" s="13"/>
      <c r="LY853" s="13"/>
      <c r="LZ853" s="13"/>
      <c r="MA853" s="13"/>
      <c r="MB853" s="13"/>
      <c r="MC853" s="13"/>
      <c r="MD853" s="13"/>
      <c r="ME853" s="13"/>
      <c r="MF853" s="13"/>
      <c r="MG853" s="13"/>
      <c r="MH853" s="13"/>
      <c r="MI853" s="13"/>
      <c r="MJ853" s="13"/>
      <c r="MK853" s="13"/>
      <c r="ML853" s="13"/>
      <c r="MM853" s="13"/>
      <c r="MN853" s="13"/>
      <c r="MO853" s="13"/>
      <c r="MP853" s="13"/>
      <c r="MQ853" s="13"/>
      <c r="MR853" s="13"/>
      <c r="MS853" s="13"/>
      <c r="MT853" s="13"/>
      <c r="MU853" s="13"/>
      <c r="MV853" s="13"/>
      <c r="MW853" s="13"/>
      <c r="MX853" s="13"/>
      <c r="MY853" s="13"/>
      <c r="MZ853" s="13"/>
      <c r="NA853" s="13"/>
      <c r="NB853" s="13"/>
      <c r="NC853" s="13"/>
      <c r="ND853" s="13"/>
      <c r="NE853" s="13"/>
      <c r="NF853" s="13"/>
      <c r="NG853" s="13"/>
      <c r="NH853" s="13"/>
      <c r="NI853" s="13"/>
      <c r="NJ853" s="13"/>
      <c r="NK853" s="13"/>
      <c r="NL853" s="13"/>
      <c r="NM853" s="13"/>
      <c r="NN853" s="13"/>
      <c r="NO853" s="13"/>
      <c r="NP853" s="13"/>
      <c r="NQ853" s="13"/>
      <c r="NR853" s="13"/>
      <c r="NS853" s="13"/>
      <c r="NT853" s="13"/>
      <c r="NU853" s="13"/>
      <c r="NV853" s="13"/>
      <c r="NW853" s="13"/>
      <c r="NX853" s="13"/>
      <c r="NY853" s="13"/>
      <c r="NZ853" s="13"/>
      <c r="OA853" s="13"/>
      <c r="OB853" s="13"/>
      <c r="OC853" s="13"/>
      <c r="OD853" s="13"/>
      <c r="OE853" s="13"/>
      <c r="OF853" s="13"/>
      <c r="OG853" s="13"/>
      <c r="OH853" s="13"/>
      <c r="OI853" s="13"/>
      <c r="OJ853" s="13"/>
      <c r="OK853" s="13"/>
      <c r="OL853" s="13"/>
      <c r="OM853" s="13"/>
      <c r="ON853" s="13"/>
      <c r="OO853" s="13"/>
      <c r="OP853" s="13"/>
      <c r="OQ853" s="13"/>
      <c r="OR853" s="13"/>
      <c r="OS853" s="13"/>
      <c r="OT853" s="13"/>
      <c r="OU853" s="13"/>
      <c r="OV853" s="13"/>
      <c r="OW853" s="13"/>
      <c r="OX853" s="13"/>
      <c r="OY853" s="13"/>
      <c r="OZ853" s="13"/>
      <c r="PA853" s="13"/>
      <c r="PB853" s="13"/>
      <c r="PC853" s="13"/>
      <c r="PD853" s="13"/>
      <c r="PE853" s="13"/>
      <c r="PF853" s="13"/>
      <c r="PG853" s="13"/>
      <c r="PH853" s="13"/>
      <c r="PI853" s="13"/>
      <c r="PJ853" s="13"/>
      <c r="PK853" s="13"/>
      <c r="PL853" s="13"/>
      <c r="PM853" s="13"/>
      <c r="PN853" s="13"/>
      <c r="PO853" s="13"/>
      <c r="PP853" s="13"/>
      <c r="PQ853" s="13"/>
      <c r="PR853" s="13"/>
      <c r="PS853" s="13"/>
      <c r="PT853" s="13"/>
      <c r="PU853" s="13"/>
      <c r="PV853" s="13"/>
      <c r="PW853" s="13"/>
      <c r="PX853" s="13"/>
      <c r="PY853" s="13"/>
      <c r="PZ853" s="13"/>
      <c r="QA853" s="13"/>
      <c r="QB853" s="13"/>
      <c r="QC853" s="13"/>
      <c r="QD853" s="13"/>
      <c r="QE853" s="13"/>
      <c r="QF853" s="13"/>
      <c r="QG853" s="13"/>
      <c r="QH853" s="13"/>
      <c r="QI853" s="13"/>
      <c r="QJ853" s="13"/>
      <c r="QK853" s="13"/>
      <c r="QL853" s="13"/>
      <c r="QM853" s="13"/>
      <c r="QN853" s="13"/>
      <c r="QO853" s="13"/>
      <c r="QP853" s="13"/>
      <c r="QQ853" s="13"/>
      <c r="QR853" s="13"/>
      <c r="QS853" s="13"/>
      <c r="QT853" s="13"/>
      <c r="QU853" s="13"/>
      <c r="QV853" s="13"/>
      <c r="QW853" s="13"/>
      <c r="QX853" s="13"/>
      <c r="QY853" s="13"/>
      <c r="QZ853" s="13"/>
      <c r="RA853" s="13"/>
      <c r="RB853" s="13"/>
      <c r="RC853" s="13"/>
      <c r="RD853" s="13"/>
      <c r="RE853" s="13"/>
      <c r="RF853" s="13"/>
      <c r="RG853" s="13"/>
      <c r="RH853" s="13"/>
      <c r="RI853" s="13"/>
      <c r="RJ853" s="13"/>
      <c r="RK853" s="13"/>
      <c r="RL853" s="13"/>
      <c r="RM853" s="13"/>
      <c r="RN853" s="13"/>
      <c r="RO853" s="13"/>
      <c r="RP853" s="13"/>
      <c r="RQ853" s="13"/>
      <c r="RR853" s="13"/>
      <c r="RS853" s="13"/>
      <c r="RT853" s="13"/>
      <c r="RU853" s="13"/>
      <c r="RV853" s="13"/>
      <c r="RW853" s="13"/>
      <c r="RX853" s="13"/>
      <c r="RY853" s="13"/>
      <c r="RZ853" s="13"/>
      <c r="SA853" s="13"/>
      <c r="SB853" s="13"/>
      <c r="SC853" s="13"/>
      <c r="SD853" s="13"/>
      <c r="SE853" s="13"/>
      <c r="SF853" s="13"/>
      <c r="SG853" s="13"/>
      <c r="SH853" s="13"/>
      <c r="SI853" s="13"/>
      <c r="SJ853" s="13"/>
      <c r="SK853" s="13"/>
      <c r="SL853" s="13"/>
      <c r="SM853" s="13"/>
      <c r="SN853" s="13"/>
      <c r="SO853" s="13"/>
      <c r="SP853" s="13"/>
      <c r="SQ853" s="13"/>
      <c r="SR853" s="13"/>
      <c r="SS853" s="13"/>
      <c r="ST853" s="13"/>
      <c r="SU853" s="13"/>
      <c r="SV853" s="13"/>
      <c r="SW853" s="13"/>
      <c r="SX853" s="13"/>
      <c r="SY853" s="13"/>
      <c r="SZ853" s="13"/>
      <c r="TA853" s="13"/>
      <c r="TB853" s="13"/>
      <c r="TC853" s="13"/>
      <c r="TD853" s="13"/>
      <c r="TE853" s="13"/>
      <c r="TF853" s="13"/>
      <c r="TG853" s="13"/>
      <c r="TH853" s="13"/>
      <c r="TI853" s="13"/>
      <c r="TJ853" s="13"/>
      <c r="TK853" s="13"/>
      <c r="TL853" s="13"/>
      <c r="TM853" s="13"/>
      <c r="TN853" s="13"/>
      <c r="TO853" s="13"/>
      <c r="TP853" s="13"/>
      <c r="TQ853" s="13"/>
      <c r="TR853" s="13"/>
      <c r="TS853" s="13"/>
      <c r="TT853" s="13"/>
      <c r="TU853" s="13"/>
      <c r="TV853" s="13"/>
      <c r="TW853" s="13"/>
      <c r="TX853" s="13"/>
      <c r="TY853" s="13"/>
      <c r="TZ853" s="13"/>
      <c r="UA853" s="13"/>
      <c r="UB853" s="13"/>
      <c r="UC853" s="13"/>
      <c r="UD853" s="13"/>
      <c r="UE853" s="13"/>
      <c r="UF853" s="13"/>
      <c r="UG853" s="13"/>
      <c r="UH853" s="13"/>
      <c r="UI853" s="13"/>
      <c r="UJ853" s="13"/>
      <c r="UK853" s="13"/>
      <c r="UL853" s="13"/>
      <c r="UM853" s="13"/>
      <c r="UN853" s="13"/>
      <c r="UO853" s="13"/>
      <c r="UP853" s="13"/>
      <c r="UQ853" s="13"/>
      <c r="UR853" s="13"/>
      <c r="US853" s="13"/>
      <c r="UT853" s="13"/>
      <c r="UU853" s="13"/>
      <c r="UV853" s="13"/>
      <c r="UW853" s="13"/>
      <c r="UX853" s="13"/>
      <c r="UY853" s="13"/>
      <c r="UZ853" s="13"/>
      <c r="VA853" s="13"/>
      <c r="VB853" s="13"/>
      <c r="VC853" s="13"/>
      <c r="VD853" s="13"/>
      <c r="VE853" s="13"/>
      <c r="VF853" s="13"/>
      <c r="VG853" s="13"/>
      <c r="VH853" s="13"/>
      <c r="VI853" s="13"/>
      <c r="VJ853" s="13"/>
      <c r="VK853" s="13"/>
      <c r="VL853" s="13"/>
      <c r="VM853" s="13"/>
      <c r="VN853" s="13"/>
      <c r="VO853" s="13"/>
      <c r="VP853" s="13"/>
      <c r="VQ853" s="13"/>
      <c r="VR853" s="13"/>
      <c r="VS853" s="13"/>
      <c r="VT853" s="13"/>
      <c r="VU853" s="13"/>
      <c r="VV853" s="13"/>
      <c r="VW853" s="13"/>
      <c r="VX853" s="13"/>
      <c r="VY853" s="13"/>
      <c r="VZ853" s="13"/>
      <c r="WA853" s="13"/>
      <c r="WB853" s="13"/>
      <c r="WC853" s="13"/>
      <c r="WD853" s="13"/>
      <c r="WE853" s="13"/>
      <c r="WF853" s="13"/>
      <c r="WG853" s="13"/>
      <c r="WH853" s="13"/>
      <c r="WI853" s="13"/>
      <c r="WJ853" s="13"/>
      <c r="WK853" s="13"/>
      <c r="WL853" s="13"/>
      <c r="WM853" s="13"/>
      <c r="WN853" s="13"/>
      <c r="WO853" s="13"/>
      <c r="WP853" s="13"/>
      <c r="WQ853" s="13"/>
      <c r="WR853" s="13"/>
      <c r="WS853" s="13"/>
      <c r="WT853" s="13"/>
      <c r="WU853" s="13"/>
      <c r="WV853" s="13"/>
      <c r="WW853" s="13"/>
      <c r="WX853" s="13"/>
      <c r="WY853" s="13"/>
      <c r="WZ853" s="13"/>
      <c r="XA853" s="13"/>
      <c r="XB853" s="13"/>
      <c r="XC853" s="13"/>
      <c r="XD853" s="13"/>
      <c r="XE853" s="13"/>
      <c r="XF853" s="13"/>
      <c r="XG853" s="13"/>
      <c r="XH853" s="13"/>
      <c r="XI853" s="13"/>
      <c r="XJ853" s="13"/>
      <c r="XK853" s="13"/>
      <c r="XL853" s="13"/>
      <c r="XM853" s="13"/>
      <c r="XN853" s="13"/>
      <c r="XO853" s="13"/>
      <c r="XP853" s="13"/>
      <c r="XQ853" s="13"/>
      <c r="XR853" s="13"/>
      <c r="XS853" s="13"/>
      <c r="XT853" s="13"/>
      <c r="XU853" s="13"/>
      <c r="XV853" s="13"/>
      <c r="XW853" s="13"/>
      <c r="XX853" s="13"/>
      <c r="XY853" s="13"/>
      <c r="XZ853" s="13"/>
      <c r="YA853" s="13"/>
      <c r="YB853" s="13"/>
      <c r="YC853" s="13"/>
      <c r="YD853" s="13"/>
      <c r="YE853" s="13"/>
      <c r="YF853" s="13"/>
      <c r="YG853" s="13"/>
      <c r="YH853" s="13"/>
      <c r="YI853" s="13"/>
      <c r="YJ853" s="13"/>
      <c r="YK853" s="13"/>
      <c r="YL853" s="13"/>
      <c r="YM853" s="13"/>
      <c r="YN853" s="13"/>
      <c r="YO853" s="13"/>
      <c r="YP853" s="13"/>
      <c r="YQ853" s="13"/>
      <c r="YR853" s="13"/>
      <c r="YS853" s="13"/>
      <c r="YT853" s="13"/>
      <c r="YU853" s="13"/>
      <c r="YV853" s="13"/>
      <c r="YW853" s="13"/>
      <c r="YX853" s="13"/>
      <c r="YY853" s="13"/>
      <c r="YZ853" s="13"/>
      <c r="ZA853" s="13"/>
      <c r="ZB853" s="13"/>
      <c r="ZC853" s="13"/>
      <c r="ZD853" s="13"/>
      <c r="ZE853" s="13"/>
      <c r="ZF853" s="13"/>
      <c r="ZG853" s="13"/>
      <c r="ZH853" s="13"/>
      <c r="ZI853" s="13"/>
      <c r="ZJ853" s="13"/>
      <c r="ZK853" s="13"/>
      <c r="ZL853" s="13"/>
      <c r="ZM853" s="13"/>
      <c r="ZN853" s="13"/>
      <c r="ZO853" s="13"/>
      <c r="ZP853" s="13"/>
      <c r="ZQ853" s="13"/>
      <c r="ZR853" s="13"/>
      <c r="ZS853" s="13"/>
      <c r="ZT853" s="13"/>
      <c r="ZU853" s="13"/>
      <c r="ZV853" s="13"/>
      <c r="ZW853" s="13"/>
      <c r="ZX853" s="13"/>
      <c r="ZY853" s="13"/>
      <c r="ZZ853" s="13"/>
      <c r="AAA853" s="13"/>
      <c r="AAB853" s="13"/>
      <c r="AAC853" s="13"/>
      <c r="AAD853" s="13"/>
      <c r="AAE853" s="13"/>
      <c r="AAF853" s="13"/>
      <c r="AAG853" s="13"/>
      <c r="AAH853" s="13"/>
      <c r="AAI853" s="13"/>
      <c r="AAJ853" s="13"/>
      <c r="AAK853" s="13"/>
      <c r="AAL853" s="13"/>
      <c r="AAM853" s="13"/>
      <c r="AAN853" s="13"/>
      <c r="AAO853" s="13"/>
      <c r="AAP853" s="13"/>
      <c r="AAQ853" s="13"/>
      <c r="AAR853" s="13"/>
      <c r="AAS853" s="13"/>
      <c r="AAT853" s="13"/>
      <c r="AAU853" s="13"/>
      <c r="AAV853" s="13"/>
      <c r="AAW853" s="13"/>
      <c r="AAX853" s="13"/>
      <c r="AAY853" s="13"/>
      <c r="AAZ853" s="13"/>
      <c r="ABA853" s="13"/>
      <c r="ABB853" s="13"/>
      <c r="ABC853" s="13"/>
      <c r="ABD853" s="13"/>
      <c r="ABE853" s="13"/>
      <c r="ABF853" s="13"/>
      <c r="ABG853" s="13"/>
      <c r="ABH853" s="13"/>
      <c r="ABI853" s="13"/>
      <c r="ABJ853" s="13"/>
      <c r="ABK853" s="13"/>
      <c r="ABL853" s="13"/>
      <c r="ABM853" s="13"/>
      <c r="ABN853" s="13"/>
      <c r="ABO853" s="13"/>
      <c r="ABP853" s="13"/>
      <c r="ABQ853" s="13"/>
      <c r="ABR853" s="13"/>
      <c r="ABS853" s="13"/>
      <c r="ABT853" s="13"/>
      <c r="ABU853" s="13"/>
      <c r="ABV853" s="13"/>
      <c r="ABW853" s="13"/>
      <c r="ABX853" s="13"/>
      <c r="ABY853" s="13"/>
      <c r="ABZ853" s="13"/>
      <c r="ACA853" s="13"/>
      <c r="ACB853" s="13"/>
      <c r="ACC853" s="13"/>
      <c r="ACD853" s="13"/>
      <c r="ACE853" s="13"/>
      <c r="ACF853" s="13"/>
      <c r="ACG853" s="13"/>
      <c r="ACH853" s="13"/>
      <c r="ACI853" s="13"/>
      <c r="ACJ853" s="13"/>
      <c r="ACK853" s="13"/>
      <c r="ACL853" s="13"/>
      <c r="ACM853" s="13"/>
      <c r="ACN853" s="13"/>
      <c r="ACO853" s="13"/>
      <c r="ACP853" s="13"/>
      <c r="ACQ853" s="13"/>
      <c r="ACR853" s="13"/>
      <c r="ACS853" s="13"/>
      <c r="ACT853" s="13"/>
      <c r="ACU853" s="13"/>
      <c r="ACV853" s="13"/>
      <c r="ACW853" s="13"/>
      <c r="ACX853" s="13"/>
      <c r="ACY853" s="13"/>
      <c r="ACZ853" s="13"/>
      <c r="ADA853" s="13"/>
      <c r="ADB853" s="13"/>
      <c r="ADC853" s="13"/>
      <c r="ADD853" s="13"/>
      <c r="ADE853" s="13"/>
      <c r="ADF853" s="13"/>
      <c r="ADG853" s="13"/>
      <c r="ADH853" s="13"/>
      <c r="ADI853" s="13"/>
      <c r="ADJ853" s="13"/>
      <c r="ADK853" s="13"/>
      <c r="ADL853" s="13"/>
      <c r="ADM853" s="13"/>
      <c r="ADN853" s="13"/>
      <c r="ADO853" s="13"/>
      <c r="ADP853" s="13"/>
      <c r="ADQ853" s="13"/>
      <c r="ADR853" s="13"/>
      <c r="ADS853" s="13"/>
      <c r="ADT853" s="13"/>
      <c r="ADU853" s="13"/>
      <c r="ADV853" s="13"/>
      <c r="ADW853" s="13"/>
      <c r="ADX853" s="13"/>
      <c r="ADY853" s="13"/>
      <c r="ADZ853" s="13"/>
      <c r="AEA853" s="13"/>
      <c r="AEB853" s="13"/>
      <c r="AEC853" s="13"/>
      <c r="AED853" s="13"/>
      <c r="AEE853" s="13"/>
      <c r="AEF853" s="13"/>
      <c r="AEG853" s="13"/>
      <c r="AEH853" s="13"/>
      <c r="AEI853" s="13"/>
      <c r="AEJ853" s="13"/>
      <c r="AEK853" s="13"/>
      <c r="AEL853" s="13"/>
      <c r="AEM853" s="13"/>
      <c r="AEN853" s="13"/>
      <c r="AEO853" s="13"/>
      <c r="AEP853" s="13"/>
      <c r="AEQ853" s="13"/>
      <c r="AER853" s="13"/>
      <c r="AES853" s="13"/>
      <c r="AET853" s="13"/>
      <c r="AEU853" s="13"/>
      <c r="AEV853" s="13"/>
      <c r="AEW853" s="13"/>
      <c r="AEX853" s="13"/>
      <c r="AEY853" s="13"/>
      <c r="AEZ853" s="13"/>
      <c r="AFA853" s="13"/>
      <c r="AFB853" s="13"/>
      <c r="AFC853" s="13"/>
      <c r="AFD853" s="13"/>
      <c r="AFE853" s="13"/>
      <c r="AFF853" s="13"/>
      <c r="AFG853" s="13"/>
      <c r="AFH853" s="13"/>
      <c r="AFI853" s="13"/>
      <c r="AFJ853" s="13"/>
      <c r="AFK853" s="13"/>
      <c r="AFL853" s="13"/>
      <c r="AFM853" s="13"/>
      <c r="AFN853" s="13"/>
      <c r="AFO853" s="13"/>
      <c r="AFP853" s="13"/>
      <c r="AFQ853" s="13"/>
      <c r="AFR853" s="13"/>
      <c r="AFS853" s="13"/>
      <c r="AFT853" s="13"/>
      <c r="AFU853" s="13"/>
      <c r="AFV853" s="13"/>
      <c r="AFW853" s="13"/>
      <c r="AFX853" s="13"/>
      <c r="AFY853" s="13"/>
      <c r="AFZ853" s="13"/>
      <c r="AGA853" s="13"/>
      <c r="AGB853" s="13"/>
      <c r="AGC853" s="13"/>
      <c r="AGD853" s="13"/>
      <c r="AGE853" s="13"/>
      <c r="AGF853" s="13"/>
      <c r="AGG853" s="13"/>
      <c r="AGH853" s="13"/>
      <c r="AGI853" s="13"/>
      <c r="AGJ853" s="13"/>
      <c r="AGK853" s="13"/>
      <c r="AGL853" s="13"/>
      <c r="AGM853" s="13"/>
      <c r="AGN853" s="13"/>
      <c r="AGO853" s="13"/>
      <c r="AGP853" s="13"/>
      <c r="AGQ853" s="13"/>
      <c r="AGR853" s="13"/>
      <c r="AGS853" s="13"/>
      <c r="AGT853" s="13"/>
      <c r="AGU853" s="13"/>
      <c r="AGV853" s="13"/>
      <c r="AGW853" s="13"/>
      <c r="AGX853" s="13"/>
      <c r="AGY853" s="13"/>
      <c r="AGZ853" s="13"/>
      <c r="AHA853" s="13"/>
      <c r="AHB853" s="13"/>
      <c r="AHC853" s="13"/>
      <c r="AHD853" s="13"/>
      <c r="AHE853" s="13"/>
      <c r="AHF853" s="13"/>
      <c r="AHG853" s="13"/>
      <c r="AHH853" s="13"/>
      <c r="AHI853" s="13"/>
      <c r="AHJ853" s="13"/>
      <c r="AHK853" s="13"/>
      <c r="AHL853" s="13"/>
      <c r="AHM853" s="13"/>
      <c r="AHN853" s="13"/>
      <c r="AHO853" s="13"/>
      <c r="AHP853" s="13"/>
      <c r="AHQ853" s="13"/>
      <c r="AHR853" s="13"/>
      <c r="AHS853" s="13"/>
      <c r="AHT853" s="13"/>
      <c r="AHU853" s="13"/>
      <c r="AHV853" s="13"/>
      <c r="AHW853" s="13"/>
      <c r="AHX853" s="13"/>
      <c r="AHY853" s="13"/>
      <c r="AHZ853" s="13"/>
      <c r="AIA853" s="13"/>
      <c r="AIB853" s="13"/>
      <c r="AIC853" s="13"/>
      <c r="AID853" s="13"/>
      <c r="AIE853" s="13"/>
      <c r="AIF853" s="13"/>
      <c r="AIG853" s="13"/>
      <c r="AIH853" s="13"/>
      <c r="AII853" s="13"/>
      <c r="AIJ853" s="13"/>
      <c r="AIK853" s="13"/>
      <c r="AIL853" s="13"/>
      <c r="AIM853" s="13"/>
      <c r="AIN853" s="13"/>
      <c r="AIO853" s="13"/>
      <c r="AIP853" s="13"/>
      <c r="AIQ853" s="13"/>
      <c r="AIR853" s="13"/>
      <c r="AIS853" s="13"/>
      <c r="AIT853" s="13"/>
      <c r="AIU853" s="13"/>
      <c r="AIV853" s="13"/>
      <c r="AIW853" s="13"/>
      <c r="AIX853" s="13"/>
      <c r="AIY853" s="13"/>
      <c r="AIZ853" s="13"/>
      <c r="AJA853" s="13"/>
      <c r="AJB853" s="13"/>
      <c r="AJC853" s="13"/>
      <c r="AJD853" s="13"/>
      <c r="AJE853" s="13"/>
      <c r="AJF853" s="13"/>
      <c r="AJG853" s="13"/>
      <c r="AJH853" s="13"/>
      <c r="AJI853" s="13"/>
      <c r="AJJ853" s="13"/>
      <c r="AJK853" s="13"/>
      <c r="AJL853" s="13"/>
      <c r="AJM853" s="13"/>
      <c r="AJN853" s="13"/>
      <c r="AJO853" s="13"/>
      <c r="AJP853" s="13"/>
      <c r="AJQ853" s="13"/>
      <c r="AJR853" s="13"/>
      <c r="AJS853" s="13"/>
      <c r="AJT853" s="13"/>
      <c r="AJU853" s="13"/>
      <c r="AJV853" s="13"/>
      <c r="AJW853" s="13"/>
      <c r="AJX853" s="13"/>
      <c r="AJY853" s="13"/>
      <c r="AJZ853" s="13"/>
      <c r="AKA853" s="13"/>
      <c r="AKB853" s="13"/>
      <c r="AKC853" s="13"/>
      <c r="AKD853" s="13"/>
      <c r="AKE853" s="13"/>
      <c r="AKF853" s="13"/>
      <c r="AKG853" s="13"/>
      <c r="AKH853" s="13"/>
      <c r="AKI853" s="13"/>
      <c r="AKJ853" s="13"/>
      <c r="AKK853" s="13"/>
      <c r="AKL853" s="13"/>
      <c r="AKM853" s="13"/>
      <c r="AKN853" s="13"/>
      <c r="AKO853" s="13"/>
      <c r="AKP853" s="13"/>
      <c r="AKQ853" s="13"/>
      <c r="AKR853" s="13"/>
      <c r="AKS853" s="13"/>
      <c r="AKT853" s="13"/>
      <c r="AKU853" s="13"/>
      <c r="AKV853" s="13"/>
      <c r="AKW853" s="13"/>
      <c r="AKX853" s="13"/>
      <c r="AKY853" s="13"/>
      <c r="AKZ853" s="13"/>
      <c r="ALA853" s="13"/>
      <c r="ALB853" s="13"/>
      <c r="ALC853" s="13"/>
      <c r="ALD853" s="13"/>
      <c r="ALE853" s="13"/>
      <c r="ALF853" s="13"/>
      <c r="ALG853" s="13"/>
      <c r="ALH853" s="13"/>
      <c r="ALI853" s="13"/>
      <c r="ALJ853" s="13"/>
      <c r="ALK853" s="13"/>
      <c r="ALL853" s="13"/>
      <c r="ALM853" s="13"/>
      <c r="ALN853" s="13"/>
      <c r="ALO853" s="13"/>
      <c r="ALP853" s="13"/>
      <c r="ALQ853" s="13"/>
      <c r="ALR853" s="13"/>
      <c r="ALS853" s="13"/>
      <c r="ALT853" s="13"/>
      <c r="ALU853" s="13"/>
      <c r="ALV853" s="13"/>
      <c r="ALW853" s="13"/>
      <c r="ALX853" s="13"/>
      <c r="ALY853" s="13"/>
      <c r="ALZ853" s="13"/>
      <c r="AMA853" s="13"/>
      <c r="AMB853" s="13"/>
      <c r="AMC853" s="13"/>
      <c r="AMD853" s="13"/>
      <c r="AME853" s="13"/>
      <c r="AMF853" s="13"/>
      <c r="AMG853" s="13"/>
      <c r="AMH853" s="13"/>
      <c r="AMI853" s="13"/>
      <c r="AMJ853" s="13"/>
      <c r="AMK853" s="13"/>
      <c r="AML853" s="13"/>
      <c r="AMM853" s="13"/>
      <c r="AMN853" s="13"/>
      <c r="AMO853" s="13"/>
      <c r="AMP853" s="13"/>
      <c r="AMQ853" s="13"/>
      <c r="AMR853" s="13"/>
      <c r="AMS853" s="13"/>
      <c r="AMT853" s="13"/>
      <c r="AMU853" s="13"/>
      <c r="AMV853" s="13"/>
      <c r="AMW853" s="13"/>
      <c r="AMX853" s="13"/>
      <c r="AMY853" s="13"/>
      <c r="AMZ853" s="13"/>
      <c r="ANA853" s="13"/>
      <c r="ANB853" s="13"/>
      <c r="ANC853" s="13"/>
      <c r="AND853" s="13"/>
      <c r="ANE853" s="13"/>
      <c r="ANF853" s="13"/>
      <c r="ANG853" s="13"/>
      <c r="ANH853" s="13"/>
      <c r="ANI853" s="13"/>
      <c r="ANJ853" s="13"/>
      <c r="ANK853" s="13"/>
      <c r="ANL853" s="13"/>
      <c r="ANM853" s="13"/>
      <c r="ANN853" s="13"/>
      <c r="ANO853" s="13"/>
      <c r="ANP853" s="13"/>
      <c r="ANQ853" s="13"/>
      <c r="ANR853" s="13"/>
      <c r="ANS853" s="13"/>
      <c r="ANT853" s="13"/>
      <c r="ANU853" s="13"/>
      <c r="ANV853" s="13"/>
      <c r="ANW853" s="13"/>
      <c r="ANX853" s="13"/>
      <c r="ANY853" s="13"/>
      <c r="ANZ853" s="13"/>
      <c r="AOA853" s="13"/>
      <c r="AOB853" s="13"/>
      <c r="AOC853" s="13"/>
      <c r="AOD853" s="13"/>
      <c r="AOE853" s="13"/>
      <c r="AOF853" s="13"/>
      <c r="AOG853" s="13"/>
      <c r="AOH853" s="13"/>
      <c r="AOI853" s="13"/>
      <c r="AOJ853" s="13"/>
      <c r="AOK853" s="13"/>
      <c r="AOL853" s="13"/>
      <c r="AOM853" s="13"/>
      <c r="AON853" s="13"/>
      <c r="AOO853" s="13"/>
      <c r="AOP853" s="13"/>
      <c r="AOQ853" s="13"/>
      <c r="AOR853" s="13"/>
      <c r="AOS853" s="13"/>
      <c r="AOT853" s="13"/>
      <c r="AOU853" s="13"/>
      <c r="AOV853" s="13"/>
      <c r="AOW853" s="13"/>
      <c r="AOX853" s="13"/>
      <c r="AOY853" s="13"/>
      <c r="AOZ853" s="13"/>
      <c r="APA853" s="13"/>
      <c r="APB853" s="13"/>
      <c r="APC853" s="13"/>
      <c r="APD853" s="13"/>
      <c r="APE853" s="13"/>
      <c r="APF853" s="13"/>
      <c r="APG853" s="13"/>
      <c r="APH853" s="13"/>
      <c r="API853" s="13"/>
      <c r="APJ853" s="13"/>
      <c r="APK853" s="13"/>
      <c r="APL853" s="13"/>
      <c r="APM853" s="13"/>
      <c r="APN853" s="13"/>
      <c r="APO853" s="13"/>
      <c r="APP853" s="13"/>
      <c r="APQ853" s="13"/>
      <c r="APR853" s="13"/>
      <c r="APS853" s="13"/>
      <c r="APT853" s="13"/>
      <c r="APU853" s="13"/>
      <c r="APV853" s="13"/>
      <c r="APW853" s="13"/>
      <c r="APX853" s="13"/>
      <c r="APY853" s="13"/>
      <c r="APZ853" s="13"/>
      <c r="AQA853" s="13"/>
      <c r="AQB853" s="13"/>
      <c r="AQC853" s="13"/>
      <c r="AQD853" s="13"/>
      <c r="AQE853" s="13"/>
      <c r="AQF853" s="13"/>
      <c r="AQG853" s="13"/>
      <c r="AQH853" s="13"/>
      <c r="AQI853" s="13"/>
      <c r="AQJ853" s="13"/>
      <c r="AQK853" s="13"/>
      <c r="AQL853" s="13"/>
      <c r="AQM853" s="13"/>
      <c r="AQN853" s="13"/>
      <c r="AQO853" s="13"/>
      <c r="AQP853" s="13"/>
      <c r="AQQ853" s="13"/>
      <c r="AQR853" s="13"/>
      <c r="AQS853" s="13"/>
      <c r="AQT853" s="13"/>
      <c r="AQU853" s="13"/>
      <c r="AQV853" s="13"/>
      <c r="AQW853" s="13"/>
      <c r="AQX853" s="13"/>
      <c r="AQY853" s="13"/>
      <c r="AQZ853" s="13"/>
      <c r="ARA853" s="13"/>
      <c r="ARB853" s="13"/>
      <c r="ARC853" s="13"/>
      <c r="ARD853" s="13"/>
      <c r="ARE853" s="13"/>
      <c r="ARF853" s="13"/>
      <c r="ARG853" s="13"/>
      <c r="ARH853" s="13"/>
      <c r="ARI853" s="13"/>
      <c r="ARJ853" s="13"/>
      <c r="ARK853" s="13"/>
      <c r="ARL853" s="13"/>
      <c r="ARM853" s="13"/>
      <c r="ARN853" s="13"/>
      <c r="ARO853" s="13"/>
      <c r="ARP853" s="13"/>
      <c r="ARQ853" s="13"/>
      <c r="ARR853" s="13"/>
      <c r="ARS853" s="13"/>
      <c r="ART853" s="13"/>
      <c r="ARU853" s="13"/>
      <c r="ARV853" s="13"/>
      <c r="ARW853" s="13"/>
      <c r="ARX853" s="13"/>
      <c r="ARY853" s="13"/>
      <c r="ARZ853" s="13"/>
      <c r="ASA853" s="13"/>
      <c r="ASB853" s="13"/>
      <c r="ASC853" s="13"/>
      <c r="ASD853" s="13"/>
      <c r="ASE853" s="13"/>
      <c r="ASF853" s="13"/>
      <c r="ASG853" s="13"/>
      <c r="ASH853" s="13"/>
      <c r="ASI853" s="13"/>
      <c r="ASJ853" s="13"/>
      <c r="ASK853" s="13"/>
      <c r="ASL853" s="13"/>
      <c r="ASM853" s="13"/>
      <c r="ASN853" s="13"/>
      <c r="ASO853" s="13"/>
      <c r="ASP853" s="13"/>
      <c r="ASQ853" s="13"/>
      <c r="ASR853" s="13"/>
      <c r="ASS853" s="13"/>
      <c r="AST853" s="13"/>
      <c r="ASU853" s="13"/>
      <c r="ASV853" s="13"/>
      <c r="ASW853" s="13"/>
      <c r="ASX853" s="13"/>
      <c r="ASY853" s="13"/>
      <c r="ASZ853" s="13"/>
      <c r="ATA853" s="13"/>
      <c r="ATB853" s="13"/>
      <c r="ATC853" s="13"/>
      <c r="ATD853" s="13"/>
      <c r="ATE853" s="13"/>
      <c r="ATF853" s="13"/>
      <c r="ATG853" s="13"/>
      <c r="ATH853" s="13"/>
      <c r="ATI853" s="13"/>
      <c r="ATJ853" s="13"/>
      <c r="ATK853" s="13"/>
      <c r="ATL853" s="13"/>
      <c r="ATM853" s="13"/>
      <c r="ATN853" s="13"/>
      <c r="ATO853" s="13"/>
      <c r="ATP853" s="13"/>
      <c r="ATQ853" s="13"/>
      <c r="ATR853" s="13"/>
      <c r="ATS853" s="13"/>
      <c r="ATT853" s="13"/>
      <c r="ATU853" s="13"/>
      <c r="ATV853" s="13"/>
      <c r="ATW853" s="13"/>
      <c r="ATX853" s="13"/>
      <c r="ATY853" s="13"/>
      <c r="ATZ853" s="13"/>
      <c r="AUA853" s="13"/>
      <c r="AUB853" s="13"/>
      <c r="AUC853" s="13"/>
      <c r="AUD853" s="13"/>
      <c r="AUE853" s="13"/>
      <c r="AUF853" s="13"/>
      <c r="AUG853" s="13"/>
      <c r="AUH853" s="13"/>
      <c r="AUI853" s="13"/>
      <c r="AUJ853" s="13"/>
      <c r="AUK853" s="13"/>
      <c r="AUL853" s="13"/>
      <c r="AUM853" s="13"/>
      <c r="AUN853" s="13"/>
      <c r="AUO853" s="13"/>
      <c r="AUP853" s="13"/>
      <c r="AUQ853" s="13"/>
      <c r="AUR853" s="13"/>
      <c r="AUS853" s="13"/>
      <c r="AUT853" s="13"/>
      <c r="AUU853" s="13"/>
      <c r="AUV853" s="13"/>
      <c r="AUW853" s="13"/>
      <c r="AUX853" s="13"/>
      <c r="AUY853" s="13"/>
      <c r="AUZ853" s="13"/>
      <c r="AVA853" s="13"/>
      <c r="AVB853" s="13"/>
      <c r="AVC853" s="13"/>
      <c r="AVD853" s="13"/>
      <c r="AVE853" s="13"/>
      <c r="AVF853" s="13"/>
      <c r="AVG853" s="13"/>
      <c r="AVH853" s="13"/>
      <c r="AVI853" s="13"/>
      <c r="AVJ853" s="13"/>
      <c r="AVK853" s="13"/>
      <c r="AVL853" s="13"/>
      <c r="AVM853" s="13"/>
      <c r="AVN853" s="13"/>
      <c r="AVO853" s="13"/>
      <c r="AVP853" s="13"/>
      <c r="AVQ853" s="13"/>
      <c r="AVR853" s="13"/>
      <c r="AVS853" s="13"/>
      <c r="AVT853" s="13"/>
      <c r="AVU853" s="13"/>
      <c r="AVV853" s="13"/>
      <c r="AVW853" s="13"/>
      <c r="AVX853" s="13"/>
      <c r="AVY853" s="13"/>
      <c r="AVZ853" s="13"/>
      <c r="AWA853" s="13"/>
      <c r="AWB853" s="13"/>
      <c r="AWC853" s="13"/>
      <c r="AWD853" s="13"/>
      <c r="AWE853" s="13"/>
      <c r="AWF853" s="13"/>
      <c r="AWG853" s="13"/>
      <c r="AWH853" s="13"/>
      <c r="AWI853" s="13"/>
      <c r="AWJ853" s="13"/>
      <c r="AWK853" s="13"/>
      <c r="AWL853" s="13"/>
      <c r="AWM853" s="13"/>
      <c r="AWN853" s="13"/>
      <c r="AWO853" s="13"/>
      <c r="AWP853" s="13"/>
      <c r="AWQ853" s="13"/>
      <c r="AWR853" s="13"/>
      <c r="AWS853" s="13"/>
      <c r="AWT853" s="13"/>
      <c r="AWU853" s="13"/>
      <c r="AWV853" s="13"/>
      <c r="AWW853" s="13"/>
      <c r="AWX853" s="13"/>
      <c r="AWY853" s="13"/>
      <c r="AWZ853" s="13"/>
      <c r="AXA853" s="13"/>
      <c r="AXB853" s="13"/>
      <c r="AXC853" s="13"/>
      <c r="AXD853" s="13"/>
      <c r="AXE853" s="13"/>
      <c r="AXF853" s="13"/>
      <c r="AXG853" s="13"/>
      <c r="AXH853" s="13"/>
      <c r="AXI853" s="13"/>
      <c r="AXJ853" s="13"/>
      <c r="AXK853" s="13"/>
      <c r="AXL853" s="13"/>
      <c r="AXM853" s="13"/>
      <c r="AXN853" s="13"/>
      <c r="AXO853" s="13"/>
      <c r="AXP853" s="13"/>
      <c r="AXQ853" s="13"/>
      <c r="AXR853" s="13"/>
      <c r="AXS853" s="13"/>
      <c r="AXT853" s="13"/>
      <c r="AXU853" s="13"/>
      <c r="AXV853" s="13"/>
      <c r="AXW853" s="13"/>
      <c r="AXX853" s="13"/>
      <c r="AXY853" s="13"/>
      <c r="AXZ853" s="13"/>
      <c r="AYA853" s="13"/>
      <c r="AYB853" s="13"/>
      <c r="AYC853" s="13"/>
      <c r="AYD853" s="13"/>
      <c r="AYE853" s="13"/>
      <c r="AYF853" s="13"/>
      <c r="AYG853" s="13"/>
      <c r="AYH853" s="13"/>
      <c r="AYI853" s="13"/>
      <c r="AYJ853" s="13"/>
      <c r="AYK853" s="13"/>
      <c r="AYL853" s="13"/>
      <c r="AYM853" s="13"/>
      <c r="AYN853" s="13"/>
      <c r="AYO853" s="13"/>
      <c r="AYP853" s="13"/>
      <c r="AYQ853" s="13"/>
      <c r="AYR853" s="13"/>
      <c r="AYS853" s="13"/>
      <c r="AYT853" s="13"/>
      <c r="AYU853" s="13"/>
      <c r="AYV853" s="13"/>
      <c r="AYW853" s="13"/>
      <c r="AYX853" s="13"/>
      <c r="AYY853" s="13"/>
      <c r="AYZ853" s="13"/>
      <c r="AZA853" s="13"/>
      <c r="AZB853" s="13"/>
      <c r="AZC853" s="13"/>
      <c r="AZD853" s="13"/>
      <c r="AZE853" s="13"/>
      <c r="AZF853" s="13"/>
      <c r="AZG853" s="13"/>
      <c r="AZH853" s="13"/>
      <c r="AZI853" s="13"/>
      <c r="AZJ853" s="13"/>
      <c r="AZK853" s="13"/>
      <c r="AZL853" s="13"/>
      <c r="AZM853" s="13"/>
      <c r="AZN853" s="13"/>
      <c r="AZO853" s="13"/>
      <c r="AZP853" s="13"/>
      <c r="AZQ853" s="13"/>
      <c r="AZR853" s="13"/>
      <c r="AZS853" s="13"/>
      <c r="AZT853" s="13"/>
      <c r="AZU853" s="13"/>
      <c r="AZV853" s="13"/>
      <c r="AZW853" s="13"/>
      <c r="AZX853" s="13"/>
      <c r="AZY853" s="13"/>
      <c r="AZZ853" s="13"/>
      <c r="BAA853" s="13"/>
      <c r="BAB853" s="13"/>
      <c r="BAC853" s="13"/>
      <c r="BAD853" s="13"/>
      <c r="BAE853" s="13"/>
      <c r="BAF853" s="13"/>
      <c r="BAG853" s="13"/>
      <c r="BAH853" s="13"/>
      <c r="BAI853" s="13"/>
      <c r="BAJ853" s="13"/>
      <c r="BAK853" s="13"/>
      <c r="BAL853" s="13"/>
      <c r="BAM853" s="13"/>
      <c r="BAN853" s="13"/>
      <c r="BAO853" s="13"/>
      <c r="BAP853" s="13"/>
      <c r="BAQ853" s="13"/>
      <c r="BAR853" s="13"/>
      <c r="BAS853" s="13"/>
      <c r="BAT853" s="13"/>
      <c r="BAU853" s="13"/>
      <c r="BAV853" s="13"/>
      <c r="BAW853" s="13"/>
      <c r="BAX853" s="13"/>
      <c r="BAY853" s="13"/>
      <c r="BAZ853" s="13"/>
      <c r="BBA853" s="13"/>
      <c r="BBB853" s="13"/>
      <c r="BBC853" s="13"/>
      <c r="BBD853" s="13"/>
      <c r="BBE853" s="13"/>
      <c r="BBF853" s="13"/>
      <c r="BBG853" s="13"/>
      <c r="BBH853" s="13"/>
      <c r="BBI853" s="13"/>
      <c r="BBJ853" s="13"/>
      <c r="BBK853" s="13"/>
      <c r="BBL853" s="13"/>
      <c r="BBM853" s="13"/>
      <c r="BBN853" s="13"/>
      <c r="BBO853" s="13"/>
      <c r="BBP853" s="13"/>
      <c r="BBQ853" s="13"/>
      <c r="BBR853" s="13"/>
      <c r="BBS853" s="13"/>
      <c r="BBT853" s="13"/>
      <c r="BBU853" s="13"/>
      <c r="BBV853" s="13"/>
      <c r="BBW853" s="13"/>
      <c r="BBX853" s="13"/>
      <c r="BBY853" s="13"/>
      <c r="BBZ853" s="13"/>
      <c r="BCA853" s="13"/>
      <c r="BCB853" s="13"/>
      <c r="BCC853" s="13"/>
      <c r="BCD853" s="13"/>
      <c r="BCE853" s="13"/>
      <c r="BCF853" s="13"/>
      <c r="BCG853" s="13"/>
      <c r="BCH853" s="13"/>
      <c r="BCI853" s="13"/>
      <c r="BCJ853" s="13"/>
      <c r="BCK853" s="13"/>
      <c r="BCL853" s="13"/>
      <c r="BCM853" s="13"/>
      <c r="BCN853" s="13"/>
      <c r="BCO853" s="13"/>
      <c r="BCP853" s="13"/>
      <c r="BCQ853" s="13"/>
      <c r="BCR853" s="13"/>
      <c r="BCS853" s="13"/>
      <c r="BCT853" s="13"/>
      <c r="BCU853" s="13"/>
      <c r="BCV853" s="13"/>
      <c r="BCW853" s="13"/>
      <c r="BCX853" s="13"/>
      <c r="BCY853" s="13"/>
      <c r="BCZ853" s="13"/>
      <c r="BDA853" s="13"/>
      <c r="BDB853" s="13"/>
      <c r="BDC853" s="13"/>
      <c r="BDD853" s="13"/>
      <c r="BDE853" s="13"/>
      <c r="BDF853" s="13"/>
      <c r="BDG853" s="13"/>
      <c r="BDH853" s="13"/>
      <c r="BDI853" s="13"/>
      <c r="BDJ853" s="13"/>
      <c r="BDK853" s="13"/>
      <c r="BDL853" s="13"/>
      <c r="BDM853" s="13"/>
      <c r="BDN853" s="13"/>
      <c r="BDO853" s="13"/>
      <c r="BDP853" s="13"/>
      <c r="BDQ853" s="13"/>
      <c r="BDR853" s="13"/>
      <c r="BDS853" s="13"/>
      <c r="BDT853" s="13"/>
      <c r="BDU853" s="13"/>
      <c r="BDV853" s="13"/>
      <c r="BDW853" s="13"/>
      <c r="BDX853" s="13"/>
      <c r="BDY853" s="13"/>
      <c r="BDZ853" s="13"/>
      <c r="BEA853" s="13"/>
      <c r="BEB853" s="13"/>
      <c r="BEC853" s="13"/>
      <c r="BED853" s="13"/>
      <c r="BEE853" s="13"/>
      <c r="BEF853" s="13"/>
      <c r="BEG853" s="13"/>
      <c r="BEH853" s="13"/>
      <c r="BEI853" s="13"/>
      <c r="BEJ853" s="13"/>
      <c r="BEK853" s="13"/>
      <c r="BEL853" s="13"/>
      <c r="BEM853" s="13"/>
      <c r="BEN853" s="13"/>
      <c r="BEO853" s="13"/>
      <c r="BEP853" s="13"/>
      <c r="BEQ853" s="13"/>
      <c r="BER853" s="13"/>
      <c r="BES853" s="13"/>
      <c r="BET853" s="13"/>
      <c r="BEU853" s="13"/>
      <c r="BEV853" s="13"/>
      <c r="BEW853" s="13"/>
      <c r="BEX853" s="13"/>
      <c r="BEY853" s="13"/>
      <c r="BEZ853" s="13"/>
      <c r="BFA853" s="13"/>
      <c r="BFB853" s="13"/>
      <c r="BFC853" s="13"/>
      <c r="BFD853" s="13"/>
      <c r="BFE853" s="13"/>
      <c r="BFF853" s="13"/>
      <c r="BFG853" s="13"/>
      <c r="BFH853" s="13"/>
      <c r="BFI853" s="13"/>
      <c r="BFJ853" s="13"/>
      <c r="BFK853" s="13"/>
      <c r="BFL853" s="13"/>
      <c r="BFM853" s="13"/>
      <c r="BFN853" s="13"/>
      <c r="BFO853" s="13"/>
      <c r="BFP853" s="13"/>
      <c r="BFQ853" s="13"/>
      <c r="BFR853" s="13"/>
      <c r="BFS853" s="13"/>
      <c r="BFT853" s="13"/>
      <c r="BFU853" s="13"/>
      <c r="BFV853" s="13"/>
      <c r="BFW853" s="13"/>
      <c r="BFX853" s="13"/>
      <c r="BFY853" s="13"/>
      <c r="BFZ853" s="13"/>
      <c r="BGA853" s="13"/>
      <c r="BGB853" s="13"/>
      <c r="BGC853" s="13"/>
      <c r="BGD853" s="13"/>
      <c r="BGE853" s="13"/>
      <c r="BGF853" s="13"/>
      <c r="BGG853" s="13"/>
      <c r="BGH853" s="13"/>
      <c r="BGI853" s="13"/>
      <c r="BGJ853" s="13"/>
      <c r="BGK853" s="13"/>
      <c r="BGL853" s="13"/>
      <c r="BGM853" s="13"/>
      <c r="BGN853" s="13"/>
      <c r="BGO853" s="13"/>
      <c r="BGP853" s="13"/>
      <c r="BGQ853" s="13"/>
      <c r="BGR853" s="13"/>
      <c r="BGS853" s="13"/>
      <c r="BGT853" s="13"/>
      <c r="BGU853" s="13"/>
      <c r="BGV853" s="13"/>
      <c r="BGW853" s="13"/>
      <c r="BGX853" s="13"/>
      <c r="BGY853" s="13"/>
      <c r="BGZ853" s="13"/>
      <c r="BHA853" s="13"/>
      <c r="BHB853" s="13"/>
      <c r="BHC853" s="13"/>
      <c r="BHD853" s="13"/>
      <c r="BHE853" s="13"/>
      <c r="BHF853" s="13"/>
      <c r="BHG853" s="13"/>
      <c r="BHH853" s="13"/>
      <c r="BHI853" s="13"/>
      <c r="BHJ853" s="13"/>
      <c r="BHK853" s="13"/>
      <c r="BHL853" s="13"/>
      <c r="BHM853" s="13"/>
      <c r="BHN853" s="13"/>
      <c r="BHO853" s="13"/>
      <c r="BHP853" s="13"/>
      <c r="BHQ853" s="13"/>
      <c r="BHR853" s="13"/>
      <c r="BHS853" s="13"/>
      <c r="BHT853" s="13"/>
      <c r="BHU853" s="13"/>
      <c r="BHV853" s="13"/>
      <c r="BHW853" s="13"/>
      <c r="BHX853" s="13"/>
      <c r="BHY853" s="13"/>
      <c r="BHZ853" s="13"/>
      <c r="BIA853" s="13"/>
      <c r="BIB853" s="13"/>
      <c r="BIC853" s="13"/>
      <c r="BID853" s="13"/>
      <c r="BIE853" s="13"/>
      <c r="BIF853" s="13"/>
      <c r="BIG853" s="13"/>
      <c r="BIH853" s="13"/>
      <c r="BII853" s="13"/>
      <c r="BIJ853" s="13"/>
      <c r="BIK853" s="13"/>
      <c r="BIL853" s="13"/>
      <c r="BIM853" s="13"/>
      <c r="BIN853" s="13"/>
      <c r="BIO853" s="13"/>
      <c r="BIP853" s="13"/>
      <c r="BIQ853" s="13"/>
      <c r="BIR853" s="13"/>
      <c r="BIS853" s="13"/>
      <c r="BIT853" s="13"/>
      <c r="BIU853" s="13"/>
      <c r="BIV853" s="13"/>
      <c r="BIW853" s="13"/>
      <c r="BIX853" s="13"/>
      <c r="BIY853" s="13"/>
      <c r="BIZ853" s="13"/>
      <c r="BJA853" s="13"/>
      <c r="BJB853" s="13"/>
      <c r="BJC853" s="13"/>
      <c r="BJD853" s="13"/>
      <c r="BJE853" s="13"/>
      <c r="BJF853" s="13"/>
      <c r="BJG853" s="13"/>
      <c r="BJH853" s="13"/>
      <c r="BJI853" s="13"/>
      <c r="BJJ853" s="13"/>
      <c r="BJK853" s="13"/>
      <c r="BJL853" s="13"/>
      <c r="BJM853" s="13"/>
      <c r="BJN853" s="13"/>
      <c r="BJO853" s="13"/>
      <c r="BJP853" s="13"/>
      <c r="BJQ853" s="13"/>
      <c r="BJR853" s="13"/>
      <c r="BJS853" s="13"/>
      <c r="BJT853" s="13"/>
      <c r="BJU853" s="13"/>
      <c r="BJV853" s="13"/>
      <c r="BJW853" s="13"/>
      <c r="BJX853" s="13"/>
      <c r="BJY853" s="13"/>
      <c r="BJZ853" s="13"/>
      <c r="BKA853" s="13"/>
      <c r="BKB853" s="13"/>
      <c r="BKC853" s="13"/>
      <c r="BKD853" s="13"/>
      <c r="BKE853" s="13"/>
      <c r="BKF853" s="13"/>
      <c r="BKG853" s="13"/>
      <c r="BKH853" s="13"/>
      <c r="BKI853" s="13"/>
      <c r="BKJ853" s="13"/>
      <c r="BKK853" s="13"/>
      <c r="BKL853" s="13"/>
      <c r="BKM853" s="13"/>
      <c r="BKN853" s="13"/>
      <c r="BKO853" s="13"/>
      <c r="BKP853" s="13"/>
      <c r="BKQ853" s="13"/>
      <c r="BKR853" s="13"/>
      <c r="BKS853" s="13"/>
      <c r="BKT853" s="13"/>
      <c r="BKU853" s="13"/>
      <c r="BKV853" s="13"/>
      <c r="BKW853" s="13"/>
      <c r="BKX853" s="13"/>
      <c r="BKY853" s="13"/>
      <c r="BKZ853" s="13"/>
      <c r="BLA853" s="13"/>
      <c r="BLB853" s="13"/>
      <c r="BLC853" s="13"/>
      <c r="BLD853" s="13"/>
      <c r="BLE853" s="13"/>
      <c r="BLF853" s="13"/>
      <c r="BLG853" s="13"/>
      <c r="BLH853" s="13"/>
      <c r="BLI853" s="13"/>
      <c r="BLJ853" s="13"/>
      <c r="BLK853" s="13"/>
      <c r="BLL853" s="13"/>
      <c r="BLM853" s="13"/>
      <c r="BLN853" s="13"/>
      <c r="BLO853" s="13"/>
      <c r="BLP853" s="13"/>
      <c r="BLQ853" s="13"/>
      <c r="BLR853" s="13"/>
      <c r="BLS853" s="13"/>
      <c r="BLT853" s="13"/>
      <c r="BLU853" s="13"/>
      <c r="BLV853" s="13"/>
      <c r="BLW853" s="13"/>
      <c r="BLX853" s="13"/>
      <c r="BLY853" s="13"/>
      <c r="BLZ853" s="13"/>
      <c r="BMA853" s="13"/>
      <c r="BMB853" s="13"/>
      <c r="BMC853" s="13"/>
      <c r="BMD853" s="13"/>
      <c r="BME853" s="13"/>
      <c r="BMF853" s="13"/>
      <c r="BMG853" s="13"/>
      <c r="BMH853" s="13"/>
      <c r="BMI853" s="13"/>
      <c r="BMJ853" s="13"/>
      <c r="BMK853" s="13"/>
      <c r="BML853" s="13"/>
      <c r="BMM853" s="13"/>
      <c r="BMN853" s="13"/>
      <c r="BMO853" s="13"/>
      <c r="BMP853" s="13"/>
      <c r="BMQ853" s="13"/>
      <c r="BMR853" s="13"/>
      <c r="BMS853" s="13"/>
      <c r="BMT853" s="13"/>
      <c r="BMU853" s="13"/>
      <c r="BMV853" s="13"/>
      <c r="BMW853" s="13"/>
      <c r="BMX853" s="13"/>
      <c r="BMY853" s="13"/>
      <c r="BMZ853" s="13"/>
      <c r="BNA853" s="13"/>
      <c r="BNB853" s="13"/>
      <c r="BNC853" s="13"/>
      <c r="BND853" s="13"/>
      <c r="BNE853" s="13"/>
      <c r="BNF853" s="13"/>
      <c r="BNG853" s="13"/>
      <c r="BNH853" s="13"/>
      <c r="BNI853" s="13"/>
      <c r="BNJ853" s="13"/>
      <c r="BNK853" s="13"/>
      <c r="BNL853" s="13"/>
      <c r="BNM853" s="13"/>
      <c r="BNN853" s="13"/>
      <c r="BNO853" s="13"/>
      <c r="BNP853" s="13"/>
      <c r="BNQ853" s="13"/>
      <c r="BNR853" s="13"/>
      <c r="BNS853" s="13"/>
      <c r="BNT853" s="13"/>
      <c r="BNU853" s="13"/>
      <c r="BNV853" s="13"/>
      <c r="BNW853" s="13"/>
      <c r="BNX853" s="13"/>
      <c r="BNY853" s="13"/>
      <c r="BNZ853" s="13"/>
      <c r="BOA853" s="13"/>
      <c r="BOB853" s="13"/>
      <c r="BOC853" s="13"/>
      <c r="BOD853" s="13"/>
      <c r="BOE853" s="13"/>
      <c r="BOF853" s="13"/>
      <c r="BOG853" s="13"/>
      <c r="BOH853" s="13"/>
      <c r="BOI853" s="13"/>
      <c r="BOJ853" s="13"/>
      <c r="BOK853" s="13"/>
      <c r="BOL853" s="13"/>
      <c r="BOM853" s="13"/>
      <c r="BON853" s="13"/>
      <c r="BOO853" s="13"/>
      <c r="BOP853" s="13"/>
      <c r="BOQ853" s="13"/>
      <c r="BOR853" s="13"/>
      <c r="BOS853" s="13"/>
      <c r="BOT853" s="13"/>
      <c r="BOU853" s="13"/>
      <c r="BOV853" s="13"/>
      <c r="BOW853" s="13"/>
      <c r="BOX853" s="13"/>
      <c r="BOY853" s="13"/>
      <c r="BOZ853" s="13"/>
      <c r="BPA853" s="13"/>
      <c r="BPB853" s="13"/>
      <c r="BPC853" s="13"/>
      <c r="BPD853" s="13"/>
      <c r="BPE853" s="13"/>
      <c r="BPF853" s="13"/>
      <c r="BPG853" s="13"/>
      <c r="BPH853" s="13"/>
      <c r="BPI853" s="13"/>
      <c r="BPJ853" s="13"/>
      <c r="BPK853" s="13"/>
      <c r="BPL853" s="13"/>
      <c r="BPM853" s="13"/>
      <c r="BPN853" s="13"/>
      <c r="BPO853" s="13"/>
      <c r="BPP853" s="13"/>
      <c r="BPQ853" s="13"/>
      <c r="BPR853" s="13"/>
      <c r="BPS853" s="13"/>
      <c r="BPT853" s="13"/>
      <c r="BPU853" s="13"/>
      <c r="BPV853" s="13"/>
      <c r="BPW853" s="13"/>
      <c r="BPX853" s="13"/>
      <c r="BPY853" s="13"/>
      <c r="BPZ853" s="13"/>
      <c r="BQA853" s="13"/>
      <c r="BQB853" s="13"/>
      <c r="BQC853" s="13"/>
      <c r="BQD853" s="13"/>
      <c r="BQE853" s="13"/>
      <c r="BQF853" s="13"/>
      <c r="BQG853" s="13"/>
      <c r="BQH853" s="13"/>
      <c r="BQI853" s="13"/>
      <c r="BQJ853" s="13"/>
      <c r="BQK853" s="13"/>
      <c r="BQL853" s="13"/>
      <c r="BQM853" s="13"/>
      <c r="BQN853" s="13"/>
      <c r="BQO853" s="13"/>
      <c r="BQP853" s="13"/>
      <c r="BQQ853" s="13"/>
      <c r="BQR853" s="13"/>
      <c r="BQS853" s="13"/>
      <c r="BQT853" s="13"/>
      <c r="BQU853" s="13"/>
      <c r="BQV853" s="13"/>
      <c r="BQW853" s="13"/>
      <c r="BQX853" s="13"/>
      <c r="BQY853" s="13"/>
      <c r="BQZ853" s="13"/>
      <c r="BRA853" s="13"/>
      <c r="BRB853" s="13"/>
      <c r="BRC853" s="13"/>
      <c r="BRD853" s="13"/>
      <c r="BRE853" s="13"/>
      <c r="BRF853" s="13"/>
      <c r="BRG853" s="13"/>
      <c r="BRH853" s="13"/>
      <c r="BRI853" s="13"/>
      <c r="BRJ853" s="13"/>
      <c r="BRK853" s="13"/>
      <c r="BRL853" s="13"/>
      <c r="BRM853" s="13"/>
      <c r="BRN853" s="13"/>
      <c r="BRO853" s="13"/>
      <c r="BRP853" s="13"/>
      <c r="BRQ853" s="13"/>
      <c r="BRR853" s="13"/>
      <c r="BRS853" s="13"/>
      <c r="BRT853" s="13"/>
      <c r="BRU853" s="13"/>
      <c r="BRV853" s="13"/>
      <c r="BRW853" s="13"/>
      <c r="BRX853" s="13"/>
      <c r="BRY853" s="13"/>
      <c r="BRZ853" s="13"/>
      <c r="BSA853" s="13"/>
      <c r="BSB853" s="13"/>
      <c r="BSC853" s="13"/>
      <c r="BSD853" s="13"/>
      <c r="BSE853" s="13"/>
      <c r="BSF853" s="13"/>
      <c r="BSG853" s="13"/>
      <c r="BSH853" s="13"/>
      <c r="BSI853" s="13"/>
      <c r="BSJ853" s="13"/>
      <c r="BSK853" s="13"/>
      <c r="BSL853" s="13"/>
      <c r="BSM853" s="13"/>
      <c r="BSN853" s="13"/>
      <c r="BSO853" s="13"/>
      <c r="BSP853" s="13"/>
      <c r="BSQ853" s="13"/>
      <c r="BSR853" s="13"/>
      <c r="BSS853" s="13"/>
      <c r="BST853" s="13"/>
      <c r="BSU853" s="13"/>
      <c r="BSV853" s="13"/>
      <c r="BSW853" s="13"/>
      <c r="BSX853" s="13"/>
      <c r="BSY853" s="13"/>
      <c r="BSZ853" s="13"/>
      <c r="BTA853" s="13"/>
      <c r="BTB853" s="13"/>
      <c r="BTC853" s="13"/>
      <c r="BTD853" s="13"/>
      <c r="BTE853" s="13"/>
      <c r="BTF853" s="13"/>
      <c r="BTG853" s="13"/>
      <c r="BTH853" s="13"/>
      <c r="BTI853" s="13"/>
      <c r="BTJ853" s="13"/>
      <c r="BTK853" s="13"/>
      <c r="BTL853" s="13"/>
      <c r="BTM853" s="13"/>
      <c r="BTN853" s="13"/>
      <c r="BTO853" s="13"/>
      <c r="BTP853" s="13"/>
      <c r="BTQ853" s="13"/>
      <c r="BTR853" s="13"/>
      <c r="BTS853" s="13"/>
      <c r="BTT853" s="13"/>
      <c r="BTU853" s="13"/>
      <c r="BTV853" s="13"/>
      <c r="BTW853" s="13"/>
      <c r="BTX853" s="13"/>
      <c r="BTY853" s="13"/>
      <c r="BTZ853" s="13"/>
      <c r="BUA853" s="13"/>
      <c r="BUB853" s="13"/>
      <c r="BUC853" s="13"/>
      <c r="BUD853" s="13"/>
      <c r="BUE853" s="13"/>
      <c r="BUF853" s="13"/>
      <c r="BUG853" s="13"/>
      <c r="BUH853" s="13"/>
      <c r="BUI853" s="13"/>
      <c r="BUJ853" s="13"/>
      <c r="BUK853" s="13"/>
      <c r="BUL853" s="13"/>
      <c r="BUM853" s="13"/>
      <c r="BUN853" s="13"/>
      <c r="BUO853" s="13"/>
      <c r="BUP853" s="13"/>
      <c r="BUQ853" s="13"/>
      <c r="BUR853" s="13"/>
      <c r="BUS853" s="13"/>
      <c r="BUT853" s="13"/>
      <c r="BUU853" s="13"/>
      <c r="BUV853" s="13"/>
      <c r="BUW853" s="13"/>
      <c r="BUX853" s="13"/>
      <c r="BUY853" s="13"/>
      <c r="BUZ853" s="13"/>
      <c r="BVA853" s="13"/>
      <c r="BVB853" s="13"/>
      <c r="BVC853" s="13"/>
      <c r="BVD853" s="13"/>
      <c r="BVE853" s="13"/>
      <c r="BVF853" s="13"/>
      <c r="BVG853" s="13"/>
      <c r="BVH853" s="13"/>
      <c r="BVI853" s="13"/>
      <c r="BVJ853" s="13"/>
      <c r="BVK853" s="13"/>
      <c r="BVL853" s="13"/>
      <c r="BVM853" s="13"/>
      <c r="BVN853" s="13"/>
      <c r="BVO853" s="13"/>
      <c r="BVP853" s="13"/>
      <c r="BVQ853" s="13"/>
      <c r="BVR853" s="13"/>
      <c r="BVS853" s="13"/>
      <c r="BVT853" s="13"/>
      <c r="BVU853" s="13"/>
      <c r="BVV853" s="13"/>
      <c r="BVW853" s="13"/>
      <c r="BVX853" s="13"/>
      <c r="BVY853" s="13"/>
      <c r="BVZ853" s="13"/>
      <c r="BWA853" s="13"/>
      <c r="BWB853" s="13"/>
      <c r="BWC853" s="13"/>
      <c r="BWD853" s="13"/>
      <c r="BWE853" s="13"/>
      <c r="BWF853" s="13"/>
      <c r="BWG853" s="13"/>
      <c r="BWH853" s="13"/>
      <c r="BWI853" s="13"/>
      <c r="BWJ853" s="13"/>
      <c r="BWK853" s="13"/>
      <c r="BWL853" s="13"/>
      <c r="BWM853" s="13"/>
      <c r="BWN853" s="13"/>
      <c r="BWO853" s="13"/>
      <c r="BWP853" s="13"/>
      <c r="BWQ853" s="13"/>
      <c r="BWR853" s="13"/>
      <c r="BWS853" s="13"/>
      <c r="BWT853" s="13"/>
      <c r="BWU853" s="13"/>
      <c r="BWV853" s="13"/>
      <c r="BWW853" s="13"/>
      <c r="BWX853" s="13"/>
      <c r="BWY853" s="13"/>
      <c r="BWZ853" s="13"/>
      <c r="BXA853" s="13"/>
      <c r="BXB853" s="13"/>
      <c r="BXC853" s="13"/>
      <c r="BXD853" s="13"/>
      <c r="BXE853" s="13"/>
      <c r="BXF853" s="13"/>
      <c r="BXG853" s="13"/>
      <c r="BXH853" s="13"/>
      <c r="BXI853" s="13"/>
      <c r="BXJ853" s="13"/>
      <c r="BXK853" s="13"/>
      <c r="BXL853" s="13"/>
      <c r="BXM853" s="13"/>
      <c r="BXN853" s="13"/>
      <c r="BXO853" s="13"/>
      <c r="BXP853" s="13"/>
      <c r="BXQ853" s="13"/>
      <c r="BXR853" s="13"/>
      <c r="BXS853" s="13"/>
      <c r="BXT853" s="13"/>
      <c r="BXU853" s="13"/>
      <c r="BXV853" s="13"/>
      <c r="BXW853" s="13"/>
      <c r="BXX853" s="13"/>
      <c r="BXY853" s="13"/>
      <c r="BXZ853" s="13"/>
      <c r="BYA853" s="13"/>
      <c r="BYB853" s="13"/>
      <c r="BYC853" s="13"/>
      <c r="BYD853" s="13"/>
      <c r="BYE853" s="13"/>
      <c r="BYF853" s="13"/>
      <c r="BYG853" s="13"/>
      <c r="BYH853" s="13"/>
      <c r="BYI853" s="13"/>
      <c r="BYJ853" s="13"/>
      <c r="BYK853" s="13"/>
      <c r="BYL853" s="13"/>
      <c r="BYM853" s="13"/>
      <c r="BYN853" s="13"/>
      <c r="BYO853" s="13"/>
      <c r="BYP853" s="13"/>
      <c r="BYQ853" s="13"/>
      <c r="BYR853" s="13"/>
      <c r="BYS853" s="13"/>
      <c r="BYT853" s="13"/>
      <c r="BYU853" s="13"/>
      <c r="BYV853" s="13"/>
      <c r="BYW853" s="13"/>
      <c r="BYX853" s="13"/>
      <c r="BYY853" s="13"/>
      <c r="BYZ853" s="13"/>
      <c r="BZA853" s="13"/>
      <c r="BZB853" s="13"/>
      <c r="BZC853" s="13"/>
      <c r="BZD853" s="13"/>
      <c r="BZE853" s="13"/>
      <c r="BZF853" s="13"/>
      <c r="BZG853" s="13"/>
      <c r="BZH853" s="13"/>
      <c r="BZI853" s="13"/>
      <c r="BZJ853" s="13"/>
      <c r="BZK853" s="13"/>
      <c r="BZL853" s="13"/>
      <c r="BZM853" s="13"/>
      <c r="BZN853" s="13"/>
      <c r="BZO853" s="13"/>
      <c r="BZP853" s="13"/>
      <c r="BZQ853" s="13"/>
      <c r="BZR853" s="13"/>
      <c r="BZS853" s="13"/>
      <c r="BZT853" s="13"/>
      <c r="BZU853" s="13"/>
      <c r="BZV853" s="13"/>
      <c r="BZW853" s="13"/>
      <c r="BZX853" s="13"/>
      <c r="BZY853" s="13"/>
      <c r="BZZ853" s="13"/>
      <c r="CAA853" s="13"/>
      <c r="CAB853" s="13"/>
      <c r="CAC853" s="13"/>
      <c r="CAD853" s="13"/>
      <c r="CAE853" s="13"/>
      <c r="CAF853" s="13"/>
      <c r="CAG853" s="13"/>
      <c r="CAH853" s="13"/>
      <c r="CAI853" s="13"/>
      <c r="CAJ853" s="13"/>
      <c r="CAK853" s="13"/>
      <c r="CAL853" s="13"/>
      <c r="CAM853" s="13"/>
      <c r="CAN853" s="13"/>
      <c r="CAO853" s="13"/>
      <c r="CAP853" s="13"/>
      <c r="CAQ853" s="13"/>
      <c r="CAR853" s="13"/>
      <c r="CAS853" s="13"/>
      <c r="CAT853" s="13"/>
      <c r="CAU853" s="13"/>
      <c r="CAV853" s="13"/>
      <c r="CAW853" s="13"/>
      <c r="CAX853" s="13"/>
      <c r="CAY853" s="13"/>
      <c r="CAZ853" s="13"/>
      <c r="CBA853" s="13"/>
      <c r="CBB853" s="13"/>
      <c r="CBC853" s="13"/>
      <c r="CBD853" s="13"/>
      <c r="CBE853" s="13"/>
      <c r="CBF853" s="13"/>
      <c r="CBG853" s="13"/>
      <c r="CBH853" s="13"/>
      <c r="CBI853" s="13"/>
      <c r="CBJ853" s="13"/>
      <c r="CBK853" s="13"/>
      <c r="CBL853" s="13"/>
      <c r="CBM853" s="13"/>
      <c r="CBN853" s="13"/>
      <c r="CBO853" s="13"/>
      <c r="CBP853" s="13"/>
      <c r="CBQ853" s="13"/>
      <c r="CBR853" s="13"/>
      <c r="CBS853" s="13"/>
      <c r="CBT853" s="13"/>
      <c r="CBU853" s="13"/>
      <c r="CBV853" s="13"/>
      <c r="CBW853" s="13"/>
      <c r="CBX853" s="13"/>
      <c r="CBY853" s="13"/>
      <c r="CBZ853" s="13"/>
      <c r="CCA853" s="13"/>
      <c r="CCB853" s="13"/>
      <c r="CCC853" s="13"/>
      <c r="CCD853" s="13"/>
      <c r="CCE853" s="13"/>
      <c r="CCF853" s="13"/>
      <c r="CCG853" s="13"/>
      <c r="CCH853" s="13"/>
      <c r="CCI853" s="13"/>
      <c r="CCJ853" s="13"/>
      <c r="CCK853" s="13"/>
      <c r="CCL853" s="13"/>
      <c r="CCM853" s="13"/>
      <c r="CCN853" s="13"/>
      <c r="CCO853" s="13"/>
      <c r="CCP853" s="13"/>
      <c r="CCQ853" s="13"/>
      <c r="CCR853" s="13"/>
      <c r="CCS853" s="13"/>
      <c r="CCT853" s="13"/>
      <c r="CCU853" s="13"/>
      <c r="CCV853" s="13"/>
      <c r="CCW853" s="13"/>
      <c r="CCX853" s="13"/>
      <c r="CCY853" s="13"/>
      <c r="CCZ853" s="13"/>
      <c r="CDA853" s="13"/>
      <c r="CDB853" s="13"/>
      <c r="CDC853" s="13"/>
      <c r="CDD853" s="13"/>
      <c r="CDE853" s="13"/>
      <c r="CDF853" s="13"/>
      <c r="CDG853" s="13"/>
      <c r="CDH853" s="13"/>
      <c r="CDI853" s="13"/>
      <c r="CDJ853" s="13"/>
      <c r="CDK853" s="13"/>
      <c r="CDL853" s="13"/>
      <c r="CDM853" s="13"/>
      <c r="CDN853" s="13"/>
      <c r="CDO853" s="13"/>
      <c r="CDP853" s="13"/>
      <c r="CDQ853" s="13"/>
      <c r="CDR853" s="13"/>
      <c r="CDS853" s="13"/>
      <c r="CDT853" s="13"/>
      <c r="CDU853" s="13"/>
      <c r="CDV853" s="13"/>
      <c r="CDW853" s="13"/>
      <c r="CDX853" s="13"/>
      <c r="CDY853" s="13"/>
      <c r="CDZ853" s="13"/>
      <c r="CEA853" s="13"/>
      <c r="CEB853" s="13"/>
      <c r="CEC853" s="13"/>
      <c r="CED853" s="13"/>
      <c r="CEE853" s="13"/>
      <c r="CEF853" s="13"/>
      <c r="CEG853" s="13"/>
      <c r="CEH853" s="13"/>
      <c r="CEI853" s="13"/>
      <c r="CEJ853" s="13"/>
      <c r="CEK853" s="13"/>
      <c r="CEL853" s="13"/>
      <c r="CEM853" s="13"/>
      <c r="CEN853" s="13"/>
      <c r="CEO853" s="13"/>
      <c r="CEP853" s="13"/>
      <c r="CEQ853" s="13"/>
      <c r="CER853" s="13"/>
      <c r="CES853" s="13"/>
      <c r="CET853" s="13"/>
      <c r="CEU853" s="13"/>
      <c r="CEV853" s="13"/>
      <c r="CEW853" s="13"/>
      <c r="CEX853" s="13"/>
      <c r="CEY853" s="13"/>
      <c r="CEZ853" s="13"/>
      <c r="CFA853" s="13"/>
      <c r="CFB853" s="13"/>
      <c r="CFC853" s="13"/>
      <c r="CFD853" s="13"/>
      <c r="CFE853" s="13"/>
      <c r="CFF853" s="13"/>
      <c r="CFG853" s="13"/>
      <c r="CFH853" s="13"/>
      <c r="CFI853" s="13"/>
      <c r="CFJ853" s="13"/>
      <c r="CFK853" s="13"/>
      <c r="CFL853" s="13"/>
      <c r="CFM853" s="13"/>
      <c r="CFN853" s="13"/>
      <c r="CFO853" s="13"/>
      <c r="CFP853" s="13"/>
      <c r="CFQ853" s="13"/>
      <c r="CFR853" s="13"/>
      <c r="CFS853" s="13"/>
      <c r="CFT853" s="13"/>
      <c r="CFU853" s="13"/>
      <c r="CFV853" s="13"/>
      <c r="CFW853" s="13"/>
      <c r="CFX853" s="13"/>
      <c r="CFY853" s="13"/>
      <c r="CFZ853" s="13"/>
      <c r="CGA853" s="13"/>
      <c r="CGB853" s="13"/>
      <c r="CGC853" s="13"/>
      <c r="CGD853" s="13"/>
      <c r="CGE853" s="13"/>
      <c r="CGF853" s="13"/>
      <c r="CGG853" s="13"/>
      <c r="CGH853" s="13"/>
      <c r="CGI853" s="13"/>
      <c r="CGJ853" s="13"/>
      <c r="CGK853" s="13"/>
      <c r="CGL853" s="13"/>
      <c r="CGM853" s="13"/>
      <c r="CGN853" s="13"/>
      <c r="CGO853" s="13"/>
      <c r="CGP853" s="13"/>
      <c r="CGQ853" s="13"/>
      <c r="CGR853" s="13"/>
      <c r="CGS853" s="13"/>
      <c r="CGT853" s="13"/>
      <c r="CGU853" s="13"/>
      <c r="CGV853" s="13"/>
      <c r="CGW853" s="13"/>
      <c r="CGX853" s="13"/>
      <c r="CGY853" s="13"/>
      <c r="CGZ853" s="13"/>
      <c r="CHA853" s="13"/>
      <c r="CHB853" s="13"/>
      <c r="CHC853" s="13"/>
      <c r="CHD853" s="13"/>
      <c r="CHE853" s="13"/>
      <c r="CHF853" s="13"/>
      <c r="CHG853" s="13"/>
      <c r="CHH853" s="13"/>
      <c r="CHI853" s="13"/>
      <c r="CHJ853" s="13"/>
      <c r="CHK853" s="13"/>
      <c r="CHL853" s="13"/>
      <c r="CHM853" s="13"/>
      <c r="CHN853" s="13"/>
      <c r="CHO853" s="13"/>
      <c r="CHP853" s="13"/>
      <c r="CHQ853" s="13"/>
      <c r="CHR853" s="13"/>
      <c r="CHS853" s="13"/>
      <c r="CHT853" s="13"/>
      <c r="CHU853" s="13"/>
      <c r="CHV853" s="13"/>
      <c r="CHW853" s="13"/>
      <c r="CHX853" s="13"/>
      <c r="CHY853" s="13"/>
      <c r="CHZ853" s="13"/>
      <c r="CIA853" s="13"/>
      <c r="CIB853" s="13"/>
      <c r="CIC853" s="13"/>
      <c r="CID853" s="13"/>
      <c r="CIE853" s="13"/>
      <c r="CIF853" s="13"/>
      <c r="CIG853" s="13"/>
      <c r="CIH853" s="13"/>
      <c r="CII853" s="13"/>
      <c r="CIJ853" s="13"/>
      <c r="CIK853" s="13"/>
      <c r="CIL853" s="13"/>
      <c r="CIM853" s="13"/>
      <c r="CIN853" s="13"/>
      <c r="CIO853" s="13"/>
      <c r="CIP853" s="13"/>
      <c r="CIQ853" s="13"/>
      <c r="CIR853" s="13"/>
      <c r="CIS853" s="13"/>
      <c r="CIT853" s="13"/>
      <c r="CIU853" s="13"/>
      <c r="CIV853" s="13"/>
      <c r="CIW853" s="13"/>
      <c r="CIX853" s="13"/>
      <c r="CIY853" s="13"/>
      <c r="CIZ853" s="13"/>
      <c r="CJA853" s="13"/>
      <c r="CJB853" s="13"/>
      <c r="CJC853" s="13"/>
      <c r="CJD853" s="13"/>
      <c r="CJE853" s="13"/>
      <c r="CJF853" s="13"/>
      <c r="CJG853" s="13"/>
      <c r="CJH853" s="13"/>
      <c r="CJI853" s="13"/>
      <c r="CJJ853" s="13"/>
      <c r="CJK853" s="13"/>
      <c r="CJL853" s="13"/>
      <c r="CJM853" s="13"/>
      <c r="CJN853" s="13"/>
      <c r="CJO853" s="13"/>
      <c r="CJP853" s="13"/>
      <c r="CJQ853" s="13"/>
      <c r="CJR853" s="13"/>
      <c r="CJS853" s="13"/>
      <c r="CJT853" s="13"/>
      <c r="CJU853" s="13"/>
      <c r="CJV853" s="13"/>
      <c r="CJW853" s="13"/>
      <c r="CJX853" s="13"/>
      <c r="CJY853" s="13"/>
      <c r="CJZ853" s="13"/>
      <c r="CKA853" s="13"/>
      <c r="CKB853" s="13"/>
      <c r="CKC853" s="13"/>
      <c r="CKD853" s="13"/>
      <c r="CKE853" s="13"/>
      <c r="CKF853" s="13"/>
      <c r="CKG853" s="13"/>
      <c r="CKH853" s="13"/>
      <c r="CKI853" s="13"/>
      <c r="CKJ853" s="13"/>
      <c r="CKK853" s="13"/>
      <c r="CKL853" s="13"/>
      <c r="CKM853" s="13"/>
      <c r="CKN853" s="13"/>
      <c r="CKO853" s="13"/>
      <c r="CKP853" s="13"/>
      <c r="CKQ853" s="13"/>
      <c r="CKR853" s="13"/>
      <c r="CKS853" s="13"/>
      <c r="CKT853" s="13"/>
      <c r="CKU853" s="13"/>
      <c r="CKV853" s="13"/>
      <c r="CKW853" s="13"/>
      <c r="CKX853" s="13"/>
      <c r="CKY853" s="13"/>
      <c r="CKZ853" s="13"/>
      <c r="CLA853" s="13"/>
      <c r="CLB853" s="13"/>
      <c r="CLC853" s="13"/>
      <c r="CLD853" s="13"/>
      <c r="CLE853" s="13"/>
      <c r="CLF853" s="13"/>
      <c r="CLG853" s="13"/>
      <c r="CLH853" s="13"/>
      <c r="CLI853" s="13"/>
      <c r="CLJ853" s="13"/>
      <c r="CLK853" s="13"/>
      <c r="CLL853" s="13"/>
      <c r="CLM853" s="13"/>
      <c r="CLN853" s="13"/>
      <c r="CLO853" s="13"/>
      <c r="CLP853" s="13"/>
      <c r="CLQ853" s="13"/>
      <c r="CLR853" s="13"/>
      <c r="CLS853" s="13"/>
      <c r="CLT853" s="13"/>
      <c r="CLU853" s="13"/>
      <c r="CLV853" s="13"/>
      <c r="CLW853" s="13"/>
      <c r="CLX853" s="13"/>
      <c r="CLY853" s="13"/>
      <c r="CLZ853" s="13"/>
      <c r="CMA853" s="13"/>
      <c r="CMB853" s="13"/>
      <c r="CMC853" s="13"/>
      <c r="CMD853" s="13"/>
      <c r="CME853" s="13"/>
      <c r="CMF853" s="13"/>
      <c r="CMG853" s="13"/>
      <c r="CMH853" s="13"/>
      <c r="CMI853" s="13"/>
      <c r="CMJ853" s="13"/>
      <c r="CMK853" s="13"/>
      <c r="CML853" s="13"/>
      <c r="CMM853" s="13"/>
      <c r="CMN853" s="13"/>
      <c r="CMO853" s="13"/>
      <c r="CMP853" s="13"/>
      <c r="CMQ853" s="13"/>
      <c r="CMR853" s="13"/>
      <c r="CMS853" s="13"/>
      <c r="CMT853" s="13"/>
      <c r="CMU853" s="13"/>
      <c r="CMV853" s="13"/>
      <c r="CMW853" s="13"/>
      <c r="CMX853" s="13"/>
      <c r="CMY853" s="13"/>
      <c r="CMZ853" s="13"/>
      <c r="CNA853" s="13"/>
      <c r="CNB853" s="13"/>
      <c r="CNC853" s="13"/>
      <c r="CND853" s="13"/>
      <c r="CNE853" s="13"/>
      <c r="CNF853" s="13"/>
      <c r="CNG853" s="13"/>
      <c r="CNH853" s="13"/>
      <c r="CNI853" s="13"/>
      <c r="CNJ853" s="13"/>
      <c r="CNK853" s="13"/>
      <c r="CNL853" s="13"/>
      <c r="CNM853" s="13"/>
      <c r="CNN853" s="13"/>
      <c r="CNO853" s="13"/>
      <c r="CNP853" s="13"/>
      <c r="CNQ853" s="13"/>
      <c r="CNR853" s="13"/>
      <c r="CNS853" s="13"/>
      <c r="CNT853" s="13"/>
      <c r="CNU853" s="13"/>
      <c r="CNV853" s="13"/>
      <c r="CNW853" s="13"/>
      <c r="CNX853" s="13"/>
      <c r="CNY853" s="13"/>
      <c r="CNZ853" s="13"/>
      <c r="COA853" s="13"/>
      <c r="COB853" s="13"/>
      <c r="COC853" s="13"/>
      <c r="COD853" s="13"/>
      <c r="COE853" s="13"/>
      <c r="COF853" s="13"/>
      <c r="COG853" s="13"/>
      <c r="COH853" s="13"/>
      <c r="COI853" s="13"/>
      <c r="COJ853" s="13"/>
      <c r="COK853" s="13"/>
      <c r="COL853" s="13"/>
      <c r="COM853" s="13"/>
      <c r="CON853" s="13"/>
      <c r="COO853" s="13"/>
      <c r="COP853" s="13"/>
      <c r="COQ853" s="13"/>
      <c r="COR853" s="13"/>
      <c r="COS853" s="13"/>
      <c r="COT853" s="13"/>
      <c r="COU853" s="13"/>
      <c r="COV853" s="13"/>
      <c r="COW853" s="13"/>
      <c r="COX853" s="13"/>
      <c r="COY853" s="13"/>
      <c r="COZ853" s="13"/>
      <c r="CPA853" s="13"/>
      <c r="CPB853" s="13"/>
      <c r="CPC853" s="13"/>
      <c r="CPD853" s="13"/>
      <c r="CPE853" s="13"/>
      <c r="CPF853" s="13"/>
      <c r="CPG853" s="13"/>
      <c r="CPH853" s="13"/>
      <c r="CPI853" s="13"/>
      <c r="CPJ853" s="13"/>
      <c r="CPK853" s="13"/>
      <c r="CPL853" s="13"/>
      <c r="CPM853" s="13"/>
      <c r="CPN853" s="13"/>
      <c r="CPO853" s="13"/>
      <c r="CPP853" s="13"/>
      <c r="CPQ853" s="13"/>
      <c r="CPR853" s="13"/>
      <c r="CPS853" s="13"/>
      <c r="CPT853" s="13"/>
      <c r="CPU853" s="13"/>
      <c r="CPV853" s="13"/>
      <c r="CPW853" s="13"/>
      <c r="CPX853" s="13"/>
      <c r="CPY853" s="13"/>
      <c r="CPZ853" s="13"/>
      <c r="CQA853" s="13"/>
      <c r="CQB853" s="13"/>
      <c r="CQC853" s="13"/>
      <c r="CQD853" s="13"/>
      <c r="CQE853" s="13"/>
      <c r="CQF853" s="13"/>
      <c r="CQG853" s="13"/>
      <c r="CQH853" s="13"/>
      <c r="CQI853" s="13"/>
      <c r="CQJ853" s="13"/>
      <c r="CQK853" s="13"/>
      <c r="CQL853" s="13"/>
      <c r="CQM853" s="13"/>
      <c r="CQN853" s="13"/>
      <c r="CQO853" s="13"/>
      <c r="CQP853" s="13"/>
      <c r="CQQ853" s="13"/>
      <c r="CQR853" s="13"/>
      <c r="CQS853" s="13"/>
      <c r="CQT853" s="13"/>
      <c r="CQU853" s="13"/>
      <c r="CQV853" s="13"/>
      <c r="CQW853" s="13"/>
      <c r="CQX853" s="13"/>
      <c r="CQY853" s="13"/>
      <c r="CQZ853" s="13"/>
      <c r="CRA853" s="13"/>
      <c r="CRB853" s="13"/>
      <c r="CRC853" s="13"/>
      <c r="CRD853" s="13"/>
      <c r="CRE853" s="13"/>
      <c r="CRF853" s="13"/>
      <c r="CRG853" s="13"/>
      <c r="CRH853" s="13"/>
      <c r="CRI853" s="13"/>
      <c r="CRJ853" s="13"/>
      <c r="CRK853" s="13"/>
      <c r="CRL853" s="13"/>
      <c r="CRM853" s="13"/>
      <c r="CRN853" s="13"/>
      <c r="CRO853" s="13"/>
      <c r="CRP853" s="13"/>
      <c r="CRQ853" s="13"/>
      <c r="CRR853" s="13"/>
      <c r="CRS853" s="13"/>
      <c r="CRT853" s="13"/>
      <c r="CRU853" s="13"/>
      <c r="CRV853" s="13"/>
      <c r="CRW853" s="13"/>
      <c r="CRX853" s="13"/>
      <c r="CRY853" s="13"/>
      <c r="CRZ853" s="13"/>
      <c r="CSA853" s="13"/>
      <c r="CSB853" s="13"/>
      <c r="CSC853" s="13"/>
      <c r="CSD853" s="13"/>
      <c r="CSE853" s="13"/>
      <c r="CSF853" s="13"/>
      <c r="CSG853" s="13"/>
      <c r="CSH853" s="13"/>
      <c r="CSI853" s="13"/>
      <c r="CSJ853" s="13"/>
      <c r="CSK853" s="13"/>
      <c r="CSL853" s="13"/>
      <c r="CSM853" s="13"/>
      <c r="CSN853" s="13"/>
      <c r="CSO853" s="13"/>
      <c r="CSP853" s="13"/>
      <c r="CSQ853" s="13"/>
      <c r="CSR853" s="13"/>
      <c r="CSS853" s="13"/>
      <c r="CST853" s="13"/>
      <c r="CSU853" s="13"/>
      <c r="CSV853" s="13"/>
      <c r="CSW853" s="13"/>
      <c r="CSX853" s="13"/>
      <c r="CSY853" s="13"/>
      <c r="CSZ853" s="13"/>
      <c r="CTA853" s="13"/>
      <c r="CTB853" s="13"/>
      <c r="CTC853" s="13"/>
      <c r="CTD853" s="13"/>
      <c r="CTE853" s="13"/>
      <c r="CTF853" s="13"/>
      <c r="CTG853" s="13"/>
      <c r="CTH853" s="13"/>
      <c r="CTI853" s="13"/>
      <c r="CTJ853" s="13"/>
      <c r="CTK853" s="13"/>
      <c r="CTL853" s="13"/>
      <c r="CTM853" s="13"/>
      <c r="CTN853" s="13"/>
      <c r="CTO853" s="13"/>
      <c r="CTP853" s="13"/>
      <c r="CTQ853" s="13"/>
      <c r="CTR853" s="13"/>
      <c r="CTS853" s="13"/>
      <c r="CTT853" s="13"/>
      <c r="CTU853" s="13"/>
      <c r="CTV853" s="13"/>
      <c r="CTW853" s="13"/>
      <c r="CTX853" s="13"/>
      <c r="CTY853" s="13"/>
      <c r="CTZ853" s="13"/>
      <c r="CUA853" s="13"/>
      <c r="CUB853" s="13"/>
      <c r="CUC853" s="13"/>
      <c r="CUD853" s="13"/>
      <c r="CUE853" s="13"/>
      <c r="CUF853" s="13"/>
      <c r="CUG853" s="13"/>
      <c r="CUH853" s="13"/>
      <c r="CUI853" s="13"/>
      <c r="CUJ853" s="13"/>
      <c r="CUK853" s="13"/>
      <c r="CUL853" s="13"/>
      <c r="CUM853" s="13"/>
      <c r="CUN853" s="13"/>
      <c r="CUO853" s="13"/>
      <c r="CUP853" s="13"/>
      <c r="CUQ853" s="13"/>
      <c r="CUR853" s="13"/>
      <c r="CUS853" s="13"/>
      <c r="CUT853" s="13"/>
      <c r="CUU853" s="13"/>
      <c r="CUV853" s="13"/>
      <c r="CUW853" s="13"/>
      <c r="CUX853" s="13"/>
      <c r="CUY853" s="13"/>
      <c r="CUZ853" s="13"/>
      <c r="CVA853" s="13"/>
      <c r="CVB853" s="13"/>
      <c r="CVC853" s="13"/>
      <c r="CVD853" s="13"/>
      <c r="CVE853" s="13"/>
      <c r="CVF853" s="13"/>
      <c r="CVG853" s="13"/>
      <c r="CVH853" s="13"/>
      <c r="CVI853" s="13"/>
      <c r="CVJ853" s="13"/>
      <c r="CVK853" s="13"/>
      <c r="CVL853" s="13"/>
      <c r="CVM853" s="13"/>
      <c r="CVN853" s="13"/>
      <c r="CVO853" s="13"/>
      <c r="CVP853" s="13"/>
      <c r="CVQ853" s="13"/>
      <c r="CVR853" s="13"/>
      <c r="CVS853" s="13"/>
      <c r="CVT853" s="13"/>
      <c r="CVU853" s="13"/>
      <c r="CVV853" s="13"/>
      <c r="CVW853" s="13"/>
      <c r="CVX853" s="13"/>
      <c r="CVY853" s="13"/>
      <c r="CVZ853" s="13"/>
      <c r="CWA853" s="13"/>
      <c r="CWB853" s="13"/>
      <c r="CWC853" s="13"/>
      <c r="CWD853" s="13"/>
      <c r="CWE853" s="13"/>
      <c r="CWF853" s="13"/>
      <c r="CWG853" s="13"/>
      <c r="CWH853" s="13"/>
      <c r="CWI853" s="13"/>
      <c r="CWJ853" s="13"/>
      <c r="CWK853" s="13"/>
      <c r="CWL853" s="13"/>
      <c r="CWM853" s="13"/>
      <c r="CWN853" s="13"/>
      <c r="CWO853" s="13"/>
      <c r="CWP853" s="13"/>
      <c r="CWQ853" s="13"/>
      <c r="CWR853" s="13"/>
      <c r="CWS853" s="13"/>
      <c r="CWT853" s="13"/>
      <c r="CWU853" s="13"/>
      <c r="CWV853" s="13"/>
      <c r="CWW853" s="13"/>
      <c r="CWX853" s="13"/>
      <c r="CWY853" s="13"/>
      <c r="CWZ853" s="13"/>
      <c r="CXA853" s="13"/>
      <c r="CXB853" s="13"/>
      <c r="CXC853" s="13"/>
      <c r="CXD853" s="13"/>
      <c r="CXE853" s="13"/>
      <c r="CXF853" s="13"/>
      <c r="CXG853" s="13"/>
      <c r="CXH853" s="13"/>
      <c r="CXI853" s="13"/>
      <c r="CXJ853" s="13"/>
      <c r="CXK853" s="13"/>
      <c r="CXL853" s="13"/>
      <c r="CXM853" s="13"/>
      <c r="CXN853" s="13"/>
      <c r="CXO853" s="13"/>
      <c r="CXP853" s="13"/>
      <c r="CXQ853" s="13"/>
      <c r="CXR853" s="13"/>
      <c r="CXS853" s="13"/>
      <c r="CXT853" s="13"/>
      <c r="CXU853" s="13"/>
      <c r="CXV853" s="13"/>
      <c r="CXW853" s="13"/>
      <c r="CXX853" s="13"/>
      <c r="CXY853" s="13"/>
      <c r="CXZ853" s="13"/>
      <c r="CYA853" s="13"/>
      <c r="CYB853" s="13"/>
      <c r="CYC853" s="13"/>
      <c r="CYD853" s="13"/>
      <c r="CYE853" s="13"/>
      <c r="CYF853" s="13"/>
      <c r="CYG853" s="13"/>
      <c r="CYH853" s="13"/>
      <c r="CYI853" s="13"/>
      <c r="CYJ853" s="13"/>
      <c r="CYK853" s="13"/>
      <c r="CYL853" s="13"/>
      <c r="CYM853" s="13"/>
      <c r="CYN853" s="13"/>
      <c r="CYO853" s="13"/>
      <c r="CYP853" s="13"/>
      <c r="CYQ853" s="13"/>
      <c r="CYR853" s="13"/>
      <c r="CYS853" s="13"/>
      <c r="CYT853" s="13"/>
      <c r="CYU853" s="13"/>
      <c r="CYV853" s="13"/>
      <c r="CYW853" s="13"/>
      <c r="CYX853" s="13"/>
      <c r="CYY853" s="13"/>
      <c r="CYZ853" s="13"/>
      <c r="CZA853" s="13"/>
      <c r="CZB853" s="13"/>
      <c r="CZC853" s="13"/>
      <c r="CZD853" s="13"/>
      <c r="CZE853" s="13"/>
      <c r="CZF853" s="13"/>
      <c r="CZG853" s="13"/>
      <c r="CZH853" s="13"/>
      <c r="CZI853" s="13"/>
      <c r="CZJ853" s="13"/>
      <c r="CZK853" s="13"/>
      <c r="CZL853" s="13"/>
      <c r="CZM853" s="13"/>
      <c r="CZN853" s="13"/>
      <c r="CZO853" s="13"/>
      <c r="CZP853" s="13"/>
      <c r="CZQ853" s="13"/>
      <c r="CZR853" s="13"/>
      <c r="CZS853" s="13"/>
      <c r="CZT853" s="13"/>
      <c r="CZU853" s="13"/>
      <c r="CZV853" s="13"/>
      <c r="CZW853" s="13"/>
      <c r="CZX853" s="13"/>
      <c r="CZY853" s="13"/>
      <c r="CZZ853" s="13"/>
      <c r="DAA853" s="13"/>
      <c r="DAB853" s="13"/>
      <c r="DAC853" s="13"/>
      <c r="DAD853" s="13"/>
      <c r="DAE853" s="13"/>
      <c r="DAF853" s="13"/>
      <c r="DAG853" s="13"/>
      <c r="DAH853" s="13"/>
      <c r="DAI853" s="13"/>
      <c r="DAJ853" s="13"/>
      <c r="DAK853" s="13"/>
      <c r="DAL853" s="13"/>
      <c r="DAM853" s="13"/>
      <c r="DAN853" s="13"/>
      <c r="DAO853" s="13"/>
      <c r="DAP853" s="13"/>
      <c r="DAQ853" s="13"/>
      <c r="DAR853" s="13"/>
      <c r="DAS853" s="13"/>
      <c r="DAT853" s="13"/>
      <c r="DAU853" s="13"/>
      <c r="DAV853" s="13"/>
      <c r="DAW853" s="13"/>
      <c r="DAX853" s="13"/>
      <c r="DAY853" s="13"/>
      <c r="DAZ853" s="13"/>
      <c r="DBA853" s="13"/>
      <c r="DBB853" s="13"/>
      <c r="DBC853" s="13"/>
      <c r="DBD853" s="13"/>
      <c r="DBE853" s="13"/>
      <c r="DBF853" s="13"/>
      <c r="DBG853" s="13"/>
      <c r="DBH853" s="13"/>
      <c r="DBI853" s="13"/>
      <c r="DBJ853" s="13"/>
      <c r="DBK853" s="13"/>
      <c r="DBL853" s="13"/>
      <c r="DBM853" s="13"/>
      <c r="DBN853" s="13"/>
      <c r="DBO853" s="13"/>
      <c r="DBP853" s="13"/>
      <c r="DBQ853" s="13"/>
      <c r="DBR853" s="13"/>
      <c r="DBS853" s="13"/>
      <c r="DBT853" s="13"/>
      <c r="DBU853" s="13"/>
      <c r="DBV853" s="13"/>
      <c r="DBW853" s="13"/>
      <c r="DBX853" s="13"/>
      <c r="DBY853" s="13"/>
      <c r="DBZ853" s="13"/>
      <c r="DCA853" s="13"/>
      <c r="DCB853" s="13"/>
      <c r="DCC853" s="13"/>
      <c r="DCD853" s="13"/>
      <c r="DCE853" s="13"/>
      <c r="DCF853" s="13"/>
      <c r="DCG853" s="13"/>
      <c r="DCH853" s="13"/>
      <c r="DCI853" s="13"/>
      <c r="DCJ853" s="13"/>
      <c r="DCK853" s="13"/>
      <c r="DCL853" s="13"/>
      <c r="DCM853" s="13"/>
      <c r="DCN853" s="13"/>
      <c r="DCO853" s="13"/>
      <c r="DCP853" s="13"/>
      <c r="DCQ853" s="13"/>
      <c r="DCR853" s="13"/>
      <c r="DCS853" s="13"/>
      <c r="DCT853" s="13"/>
      <c r="DCU853" s="13"/>
      <c r="DCV853" s="13"/>
      <c r="DCW853" s="13"/>
      <c r="DCX853" s="13"/>
      <c r="DCY853" s="13"/>
      <c r="DCZ853" s="13"/>
      <c r="DDA853" s="13"/>
      <c r="DDB853" s="13"/>
      <c r="DDC853" s="13"/>
      <c r="DDD853" s="13"/>
      <c r="DDE853" s="13"/>
      <c r="DDF853" s="13"/>
      <c r="DDG853" s="13"/>
      <c r="DDH853" s="13"/>
      <c r="DDI853" s="13"/>
      <c r="DDJ853" s="13"/>
      <c r="DDK853" s="13"/>
      <c r="DDL853" s="13"/>
      <c r="DDM853" s="13"/>
      <c r="DDN853" s="13"/>
      <c r="DDO853" s="13"/>
      <c r="DDP853" s="13"/>
      <c r="DDQ853" s="13"/>
      <c r="DDR853" s="13"/>
      <c r="DDS853" s="13"/>
      <c r="DDT853" s="13"/>
      <c r="DDU853" s="13"/>
      <c r="DDV853" s="13"/>
      <c r="DDW853" s="13"/>
      <c r="DDX853" s="13"/>
      <c r="DDY853" s="13"/>
      <c r="DDZ853" s="13"/>
      <c r="DEA853" s="13"/>
      <c r="DEB853" s="13"/>
      <c r="DEC853" s="13"/>
      <c r="DED853" s="13"/>
      <c r="DEE853" s="13"/>
      <c r="DEF853" s="13"/>
      <c r="DEG853" s="13"/>
      <c r="DEH853" s="13"/>
      <c r="DEI853" s="13"/>
      <c r="DEJ853" s="13"/>
      <c r="DEK853" s="13"/>
      <c r="DEL853" s="13"/>
      <c r="DEM853" s="13"/>
      <c r="DEN853" s="13"/>
      <c r="DEO853" s="13"/>
      <c r="DEP853" s="13"/>
      <c r="DEQ853" s="13"/>
      <c r="DER853" s="13"/>
      <c r="DES853" s="13"/>
      <c r="DET853" s="13"/>
      <c r="DEU853" s="13"/>
      <c r="DEV853" s="13"/>
      <c r="DEW853" s="13"/>
      <c r="DEX853" s="13"/>
      <c r="DEY853" s="13"/>
      <c r="DEZ853" s="13"/>
      <c r="DFA853" s="13"/>
      <c r="DFB853" s="13"/>
      <c r="DFC853" s="13"/>
      <c r="DFD853" s="13"/>
      <c r="DFE853" s="13"/>
      <c r="DFF853" s="13"/>
      <c r="DFG853" s="13"/>
      <c r="DFH853" s="13"/>
      <c r="DFI853" s="13"/>
      <c r="DFJ853" s="13"/>
      <c r="DFK853" s="13"/>
      <c r="DFL853" s="13"/>
      <c r="DFM853" s="13"/>
      <c r="DFN853" s="13"/>
      <c r="DFO853" s="13"/>
      <c r="DFP853" s="13"/>
      <c r="DFQ853" s="13"/>
      <c r="DFR853" s="13"/>
      <c r="DFS853" s="13"/>
      <c r="DFT853" s="13"/>
      <c r="DFU853" s="13"/>
      <c r="DFV853" s="13"/>
      <c r="DFW853" s="13"/>
      <c r="DFX853" s="13"/>
      <c r="DFY853" s="13"/>
      <c r="DFZ853" s="13"/>
      <c r="DGA853" s="13"/>
      <c r="DGB853" s="13"/>
      <c r="DGC853" s="13"/>
      <c r="DGD853" s="13"/>
      <c r="DGE853" s="13"/>
      <c r="DGF853" s="13"/>
      <c r="DGG853" s="13"/>
      <c r="DGH853" s="13"/>
      <c r="DGI853" s="13"/>
      <c r="DGJ853" s="13"/>
      <c r="DGK853" s="13"/>
      <c r="DGL853" s="13"/>
      <c r="DGM853" s="13"/>
      <c r="DGN853" s="13"/>
      <c r="DGO853" s="13"/>
      <c r="DGP853" s="13"/>
      <c r="DGQ853" s="13"/>
      <c r="DGR853" s="13"/>
      <c r="DGS853" s="13"/>
      <c r="DGT853" s="13"/>
      <c r="DGU853" s="13"/>
      <c r="DGV853" s="13"/>
      <c r="DGW853" s="13"/>
      <c r="DGX853" s="13"/>
      <c r="DGY853" s="13"/>
      <c r="DGZ853" s="13"/>
      <c r="DHA853" s="13"/>
      <c r="DHB853" s="13"/>
      <c r="DHC853" s="13"/>
      <c r="DHD853" s="13"/>
      <c r="DHE853" s="13"/>
      <c r="DHF853" s="13"/>
      <c r="DHG853" s="13"/>
      <c r="DHH853" s="13"/>
      <c r="DHI853" s="13"/>
      <c r="DHJ853" s="13"/>
      <c r="DHK853" s="13"/>
      <c r="DHL853" s="13"/>
      <c r="DHM853" s="13"/>
      <c r="DHN853" s="13"/>
      <c r="DHO853" s="13"/>
      <c r="DHP853" s="13"/>
      <c r="DHQ853" s="13"/>
      <c r="DHR853" s="13"/>
      <c r="DHS853" s="13"/>
      <c r="DHT853" s="13"/>
      <c r="DHU853" s="13"/>
      <c r="DHV853" s="13"/>
      <c r="DHW853" s="13"/>
      <c r="DHX853" s="13"/>
      <c r="DHY853" s="13"/>
      <c r="DHZ853" s="13"/>
      <c r="DIA853" s="13"/>
      <c r="DIB853" s="13"/>
      <c r="DIC853" s="13"/>
      <c r="DID853" s="13"/>
      <c r="DIE853" s="13"/>
      <c r="DIF853" s="13"/>
      <c r="DIG853" s="13"/>
      <c r="DIH853" s="13"/>
      <c r="DII853" s="13"/>
      <c r="DIJ853" s="13"/>
      <c r="DIK853" s="13"/>
      <c r="DIL853" s="13"/>
      <c r="DIM853" s="13"/>
      <c r="DIN853" s="13"/>
      <c r="DIO853" s="13"/>
      <c r="DIP853" s="13"/>
      <c r="DIQ853" s="13"/>
      <c r="DIR853" s="13"/>
      <c r="DIS853" s="13"/>
      <c r="DIT853" s="13"/>
      <c r="DIU853" s="13"/>
      <c r="DIV853" s="13"/>
      <c r="DIW853" s="13"/>
      <c r="DIX853" s="13"/>
      <c r="DIY853" s="13"/>
      <c r="DIZ853" s="13"/>
      <c r="DJA853" s="13"/>
      <c r="DJB853" s="13"/>
      <c r="DJC853" s="13"/>
      <c r="DJD853" s="13"/>
      <c r="DJE853" s="13"/>
      <c r="DJF853" s="13"/>
      <c r="DJG853" s="13"/>
      <c r="DJH853" s="13"/>
      <c r="DJI853" s="13"/>
      <c r="DJJ853" s="13"/>
      <c r="DJK853" s="13"/>
      <c r="DJL853" s="13"/>
      <c r="DJM853" s="13"/>
      <c r="DJN853" s="13"/>
      <c r="DJO853" s="13"/>
      <c r="DJP853" s="13"/>
      <c r="DJQ853" s="13"/>
      <c r="DJR853" s="13"/>
      <c r="DJS853" s="13"/>
      <c r="DJT853" s="13"/>
      <c r="DJU853" s="13"/>
      <c r="DJV853" s="13"/>
      <c r="DJW853" s="13"/>
      <c r="DJX853" s="13"/>
      <c r="DJY853" s="13"/>
      <c r="DJZ853" s="13"/>
      <c r="DKA853" s="13"/>
      <c r="DKB853" s="13"/>
      <c r="DKC853" s="13"/>
      <c r="DKD853" s="13"/>
      <c r="DKE853" s="13"/>
      <c r="DKF853" s="13"/>
      <c r="DKG853" s="13"/>
      <c r="DKH853" s="13"/>
      <c r="DKI853" s="13"/>
      <c r="DKJ853" s="13"/>
      <c r="DKK853" s="13"/>
      <c r="DKL853" s="13"/>
      <c r="DKM853" s="13"/>
      <c r="DKN853" s="13"/>
      <c r="DKO853" s="13"/>
      <c r="DKP853" s="13"/>
      <c r="DKQ853" s="13"/>
      <c r="DKR853" s="13"/>
      <c r="DKS853" s="13"/>
      <c r="DKT853" s="13"/>
      <c r="DKU853" s="13"/>
      <c r="DKV853" s="13"/>
      <c r="DKW853" s="13"/>
      <c r="DKX853" s="13"/>
      <c r="DKY853" s="13"/>
      <c r="DKZ853" s="13"/>
      <c r="DLA853" s="13"/>
      <c r="DLB853" s="13"/>
      <c r="DLC853" s="13"/>
      <c r="DLD853" s="13"/>
      <c r="DLE853" s="13"/>
      <c r="DLF853" s="13"/>
      <c r="DLG853" s="13"/>
      <c r="DLH853" s="13"/>
      <c r="DLI853" s="13"/>
      <c r="DLJ853" s="13"/>
      <c r="DLK853" s="13"/>
      <c r="DLL853" s="13"/>
      <c r="DLM853" s="13"/>
      <c r="DLN853" s="13"/>
      <c r="DLO853" s="13"/>
      <c r="DLP853" s="13"/>
      <c r="DLQ853" s="13"/>
      <c r="DLR853" s="13"/>
      <c r="DLS853" s="13"/>
      <c r="DLT853" s="13"/>
      <c r="DLU853" s="13"/>
      <c r="DLV853" s="13"/>
      <c r="DLW853" s="13"/>
      <c r="DLX853" s="13"/>
      <c r="DLY853" s="13"/>
      <c r="DLZ853" s="13"/>
      <c r="DMA853" s="13"/>
      <c r="DMB853" s="13"/>
      <c r="DMC853" s="13"/>
      <c r="DMD853" s="13"/>
      <c r="DME853" s="13"/>
      <c r="DMF853" s="13"/>
      <c r="DMG853" s="13"/>
      <c r="DMH853" s="13"/>
      <c r="DMI853" s="13"/>
      <c r="DMJ853" s="13"/>
      <c r="DMK853" s="13"/>
      <c r="DML853" s="13"/>
      <c r="DMM853" s="13"/>
      <c r="DMN853" s="13"/>
      <c r="DMO853" s="13"/>
      <c r="DMP853" s="13"/>
      <c r="DMQ853" s="13"/>
      <c r="DMR853" s="13"/>
      <c r="DMS853" s="13"/>
      <c r="DMT853" s="13"/>
      <c r="DMU853" s="13"/>
      <c r="DMV853" s="13"/>
      <c r="DMW853" s="13"/>
      <c r="DMX853" s="13"/>
      <c r="DMY853" s="13"/>
      <c r="DMZ853" s="13"/>
      <c r="DNA853" s="13"/>
      <c r="DNB853" s="13"/>
      <c r="DNC853" s="13"/>
      <c r="DND853" s="13"/>
      <c r="DNE853" s="13"/>
      <c r="DNF853" s="13"/>
      <c r="DNG853" s="13"/>
      <c r="DNH853" s="13"/>
      <c r="DNI853" s="13"/>
      <c r="DNJ853" s="13"/>
      <c r="DNK853" s="13"/>
      <c r="DNL853" s="13"/>
      <c r="DNM853" s="13"/>
      <c r="DNN853" s="13"/>
      <c r="DNO853" s="13"/>
      <c r="DNP853" s="13"/>
      <c r="DNQ853" s="13"/>
      <c r="DNR853" s="13"/>
      <c r="DNS853" s="13"/>
      <c r="DNT853" s="13"/>
      <c r="DNU853" s="13"/>
      <c r="DNV853" s="13"/>
      <c r="DNW853" s="13"/>
      <c r="DNX853" s="13"/>
      <c r="DNY853" s="13"/>
      <c r="DNZ853" s="13"/>
      <c r="DOA853" s="13"/>
      <c r="DOB853" s="13"/>
      <c r="DOC853" s="13"/>
      <c r="DOD853" s="13"/>
      <c r="DOE853" s="13"/>
      <c r="DOF853" s="13"/>
      <c r="DOG853" s="13"/>
      <c r="DOH853" s="13"/>
      <c r="DOI853" s="13"/>
      <c r="DOJ853" s="13"/>
      <c r="DOK853" s="13"/>
      <c r="DOL853" s="13"/>
      <c r="DOM853" s="13"/>
      <c r="DON853" s="13"/>
      <c r="DOO853" s="13"/>
      <c r="DOP853" s="13"/>
      <c r="DOQ853" s="13"/>
      <c r="DOR853" s="13"/>
      <c r="DOS853" s="13"/>
      <c r="DOT853" s="13"/>
      <c r="DOU853" s="13"/>
      <c r="DOV853" s="13"/>
      <c r="DOW853" s="13"/>
      <c r="DOX853" s="13"/>
      <c r="DOY853" s="13"/>
      <c r="DOZ853" s="13"/>
      <c r="DPA853" s="13"/>
      <c r="DPB853" s="13"/>
      <c r="DPC853" s="13"/>
      <c r="DPD853" s="13"/>
      <c r="DPE853" s="13"/>
      <c r="DPF853" s="13"/>
      <c r="DPG853" s="13"/>
      <c r="DPH853" s="13"/>
      <c r="DPI853" s="13"/>
      <c r="DPJ853" s="13"/>
      <c r="DPK853" s="13"/>
      <c r="DPL853" s="13"/>
      <c r="DPM853" s="13"/>
      <c r="DPN853" s="13"/>
      <c r="DPO853" s="13"/>
      <c r="DPP853" s="13"/>
      <c r="DPQ853" s="13"/>
      <c r="DPR853" s="13"/>
      <c r="DPS853" s="13"/>
      <c r="DPT853" s="13"/>
      <c r="DPU853" s="13"/>
      <c r="DPV853" s="13"/>
      <c r="DPW853" s="13"/>
      <c r="DPX853" s="13"/>
      <c r="DPY853" s="13"/>
      <c r="DPZ853" s="13"/>
      <c r="DQA853" s="13"/>
      <c r="DQB853" s="13"/>
      <c r="DQC853" s="13"/>
      <c r="DQD853" s="13"/>
      <c r="DQE853" s="13"/>
      <c r="DQF853" s="13"/>
      <c r="DQG853" s="13"/>
      <c r="DQH853" s="13"/>
      <c r="DQI853" s="13"/>
      <c r="DQJ853" s="13"/>
      <c r="DQK853" s="13"/>
      <c r="DQL853" s="13"/>
      <c r="DQM853" s="13"/>
      <c r="DQN853" s="13"/>
      <c r="DQO853" s="13"/>
      <c r="DQP853" s="13"/>
      <c r="DQQ853" s="13"/>
      <c r="DQR853" s="13"/>
      <c r="DQS853" s="13"/>
      <c r="DQT853" s="13"/>
      <c r="DQU853" s="13"/>
      <c r="DQV853" s="13"/>
      <c r="DQW853" s="13"/>
      <c r="DQX853" s="13"/>
      <c r="DQY853" s="13"/>
      <c r="DQZ853" s="13"/>
      <c r="DRA853" s="13"/>
      <c r="DRB853" s="13"/>
      <c r="DRC853" s="13"/>
      <c r="DRD853" s="13"/>
      <c r="DRE853" s="13"/>
      <c r="DRF853" s="13"/>
      <c r="DRG853" s="13"/>
      <c r="DRH853" s="13"/>
      <c r="DRI853" s="13"/>
      <c r="DRJ853" s="13"/>
      <c r="DRK853" s="13"/>
      <c r="DRL853" s="13"/>
      <c r="DRM853" s="13"/>
      <c r="DRN853" s="13"/>
      <c r="DRO853" s="13"/>
      <c r="DRP853" s="13"/>
      <c r="DRQ853" s="13"/>
      <c r="DRR853" s="13"/>
      <c r="DRS853" s="13"/>
      <c r="DRT853" s="13"/>
      <c r="DRU853" s="13"/>
      <c r="DRV853" s="13"/>
      <c r="DRW853" s="13"/>
      <c r="DRX853" s="13"/>
      <c r="DRY853" s="13"/>
      <c r="DRZ853" s="13"/>
      <c r="DSA853" s="13"/>
      <c r="DSB853" s="13"/>
      <c r="DSC853" s="13"/>
      <c r="DSD853" s="13"/>
      <c r="DSE853" s="13"/>
      <c r="DSF853" s="13"/>
      <c r="DSG853" s="13"/>
      <c r="DSH853" s="13"/>
      <c r="DSI853" s="13"/>
      <c r="DSJ853" s="13"/>
      <c r="DSK853" s="13"/>
      <c r="DSL853" s="13"/>
      <c r="DSM853" s="13"/>
      <c r="DSN853" s="13"/>
      <c r="DSO853" s="13"/>
      <c r="DSP853" s="13"/>
      <c r="DSQ853" s="13"/>
      <c r="DSR853" s="13"/>
      <c r="DSS853" s="13"/>
      <c r="DST853" s="13"/>
      <c r="DSU853" s="13"/>
      <c r="DSV853" s="13"/>
      <c r="DSW853" s="13"/>
      <c r="DSX853" s="13"/>
      <c r="DSY853" s="13"/>
      <c r="DSZ853" s="13"/>
      <c r="DTA853" s="13"/>
      <c r="DTB853" s="13"/>
      <c r="DTC853" s="13"/>
      <c r="DTD853" s="13"/>
      <c r="DTE853" s="13"/>
      <c r="DTF853" s="13"/>
      <c r="DTG853" s="13"/>
      <c r="DTH853" s="13"/>
      <c r="DTI853" s="13"/>
      <c r="DTJ853" s="13"/>
      <c r="DTK853" s="13"/>
      <c r="DTL853" s="13"/>
      <c r="DTM853" s="13"/>
      <c r="DTN853" s="13"/>
      <c r="DTO853" s="13"/>
      <c r="DTP853" s="13"/>
      <c r="DTQ853" s="13"/>
      <c r="DTR853" s="13"/>
      <c r="DTS853" s="13"/>
      <c r="DTT853" s="13"/>
      <c r="DTU853" s="13"/>
      <c r="DTV853" s="13"/>
      <c r="DTW853" s="13"/>
      <c r="DTX853" s="13"/>
      <c r="DTY853" s="13"/>
      <c r="DTZ853" s="13"/>
      <c r="DUA853" s="13"/>
      <c r="DUB853" s="13"/>
      <c r="DUC853" s="13"/>
      <c r="DUD853" s="13"/>
      <c r="DUE853" s="13"/>
      <c r="DUF853" s="13"/>
      <c r="DUG853" s="13"/>
      <c r="DUH853" s="13"/>
      <c r="DUI853" s="13"/>
      <c r="DUJ853" s="13"/>
      <c r="DUK853" s="13"/>
      <c r="DUL853" s="13"/>
      <c r="DUM853" s="13"/>
      <c r="DUN853" s="13"/>
      <c r="DUO853" s="13"/>
      <c r="DUP853" s="13"/>
      <c r="DUQ853" s="13"/>
      <c r="DUR853" s="13"/>
      <c r="DUS853" s="13"/>
      <c r="DUT853" s="13"/>
      <c r="DUU853" s="13"/>
      <c r="DUV853" s="13"/>
      <c r="DUW853" s="13"/>
      <c r="DUX853" s="13"/>
      <c r="DUY853" s="13"/>
      <c r="DUZ853" s="13"/>
      <c r="DVA853" s="13"/>
      <c r="DVB853" s="13"/>
      <c r="DVC853" s="13"/>
      <c r="DVD853" s="13"/>
      <c r="DVE853" s="13"/>
      <c r="DVF853" s="13"/>
      <c r="DVG853" s="13"/>
      <c r="DVH853" s="13"/>
      <c r="DVI853" s="13"/>
      <c r="DVJ853" s="13"/>
      <c r="DVK853" s="13"/>
      <c r="DVL853" s="13"/>
      <c r="DVM853" s="13"/>
      <c r="DVN853" s="13"/>
      <c r="DVO853" s="13"/>
      <c r="DVP853" s="13"/>
      <c r="DVQ853" s="13"/>
      <c r="DVR853" s="13"/>
      <c r="DVS853" s="13"/>
      <c r="DVT853" s="13"/>
      <c r="DVU853" s="13"/>
      <c r="DVV853" s="13"/>
      <c r="DVW853" s="13"/>
      <c r="DVX853" s="13"/>
      <c r="DVY853" s="13"/>
      <c r="DVZ853" s="13"/>
      <c r="DWA853" s="13"/>
      <c r="DWB853" s="13"/>
      <c r="DWC853" s="13"/>
      <c r="DWD853" s="13"/>
      <c r="DWE853" s="13"/>
      <c r="DWF853" s="13"/>
      <c r="DWG853" s="13"/>
      <c r="DWH853" s="13"/>
      <c r="DWI853" s="13"/>
      <c r="DWJ853" s="13"/>
      <c r="DWK853" s="13"/>
      <c r="DWL853" s="13"/>
      <c r="DWM853" s="13"/>
      <c r="DWN853" s="13"/>
      <c r="DWO853" s="13"/>
      <c r="DWP853" s="13"/>
      <c r="DWQ853" s="13"/>
      <c r="DWR853" s="13"/>
      <c r="DWS853" s="13"/>
      <c r="DWT853" s="13"/>
      <c r="DWU853" s="13"/>
      <c r="DWV853" s="13"/>
      <c r="DWW853" s="13"/>
      <c r="DWX853" s="13"/>
      <c r="DWY853" s="13"/>
      <c r="DWZ853" s="13"/>
      <c r="DXA853" s="13"/>
      <c r="DXB853" s="13"/>
      <c r="DXC853" s="13"/>
      <c r="DXD853" s="13"/>
      <c r="DXE853" s="13"/>
      <c r="DXF853" s="13"/>
      <c r="DXG853" s="13"/>
      <c r="DXH853" s="13"/>
      <c r="DXI853" s="13"/>
      <c r="DXJ853" s="13"/>
      <c r="DXK853" s="13"/>
      <c r="DXL853" s="13"/>
      <c r="DXM853" s="13"/>
      <c r="DXN853" s="13"/>
      <c r="DXO853" s="13"/>
      <c r="DXP853" s="13"/>
      <c r="DXQ853" s="13"/>
      <c r="DXR853" s="13"/>
      <c r="DXS853" s="13"/>
      <c r="DXT853" s="13"/>
      <c r="DXU853" s="13"/>
      <c r="DXV853" s="13"/>
      <c r="DXW853" s="13"/>
      <c r="DXX853" s="13"/>
      <c r="DXY853" s="13"/>
      <c r="DXZ853" s="13"/>
      <c r="DYA853" s="13"/>
      <c r="DYB853" s="13"/>
      <c r="DYC853" s="13"/>
      <c r="DYD853" s="13"/>
      <c r="DYE853" s="13"/>
      <c r="DYF853" s="13"/>
      <c r="DYG853" s="13"/>
      <c r="DYH853" s="13"/>
      <c r="DYI853" s="13"/>
      <c r="DYJ853" s="13"/>
      <c r="DYK853" s="13"/>
      <c r="DYL853" s="13"/>
      <c r="DYM853" s="13"/>
      <c r="DYN853" s="13"/>
      <c r="DYO853" s="13"/>
      <c r="DYP853" s="13"/>
      <c r="DYQ853" s="13"/>
      <c r="DYR853" s="13"/>
      <c r="DYS853" s="13"/>
      <c r="DYT853" s="13"/>
      <c r="DYU853" s="13"/>
      <c r="DYV853" s="13"/>
      <c r="DYW853" s="13"/>
      <c r="DYX853" s="13"/>
      <c r="DYY853" s="13"/>
      <c r="DYZ853" s="13"/>
      <c r="DZA853" s="13"/>
      <c r="DZB853" s="13"/>
      <c r="DZC853" s="13"/>
      <c r="DZD853" s="13"/>
      <c r="DZE853" s="13"/>
      <c r="DZF853" s="13"/>
      <c r="DZG853" s="13"/>
      <c r="DZH853" s="13"/>
      <c r="DZI853" s="13"/>
      <c r="DZJ853" s="13"/>
      <c r="DZK853" s="13"/>
      <c r="DZL853" s="13"/>
      <c r="DZM853" s="13"/>
      <c r="DZN853" s="13"/>
      <c r="DZO853" s="13"/>
      <c r="DZP853" s="13"/>
      <c r="DZQ853" s="13"/>
      <c r="DZR853" s="13"/>
      <c r="DZS853" s="13"/>
      <c r="DZT853" s="13"/>
      <c r="DZU853" s="13"/>
      <c r="DZV853" s="13"/>
      <c r="DZW853" s="13"/>
      <c r="DZX853" s="13"/>
      <c r="DZY853" s="13"/>
      <c r="DZZ853" s="13"/>
      <c r="EAA853" s="13"/>
      <c r="EAB853" s="13"/>
      <c r="EAC853" s="13"/>
      <c r="EAD853" s="13"/>
      <c r="EAE853" s="13"/>
      <c r="EAF853" s="13"/>
      <c r="EAG853" s="13"/>
      <c r="EAH853" s="13"/>
      <c r="EAI853" s="13"/>
      <c r="EAJ853" s="13"/>
      <c r="EAK853" s="13"/>
      <c r="EAL853" s="13"/>
      <c r="EAM853" s="13"/>
      <c r="EAN853" s="13"/>
      <c r="EAO853" s="13"/>
      <c r="EAP853" s="13"/>
      <c r="EAQ853" s="13"/>
      <c r="EAR853" s="13"/>
      <c r="EAS853" s="13"/>
      <c r="EAT853" s="13"/>
      <c r="EAU853" s="13"/>
      <c r="EAV853" s="13"/>
      <c r="EAW853" s="13"/>
      <c r="EAX853" s="13"/>
      <c r="EAY853" s="13"/>
      <c r="EAZ853" s="13"/>
      <c r="EBA853" s="13"/>
      <c r="EBB853" s="13"/>
      <c r="EBC853" s="13"/>
      <c r="EBD853" s="13"/>
      <c r="EBE853" s="13"/>
      <c r="EBF853" s="13"/>
      <c r="EBG853" s="13"/>
      <c r="EBH853" s="13"/>
      <c r="EBI853" s="13"/>
      <c r="EBJ853" s="13"/>
      <c r="EBK853" s="13"/>
      <c r="EBL853" s="13"/>
      <c r="EBM853" s="13"/>
      <c r="EBN853" s="13"/>
      <c r="EBO853" s="13"/>
      <c r="EBP853" s="13"/>
      <c r="EBQ853" s="13"/>
      <c r="EBR853" s="13"/>
      <c r="EBS853" s="13"/>
      <c r="EBT853" s="13"/>
      <c r="EBU853" s="13"/>
      <c r="EBV853" s="13"/>
      <c r="EBW853" s="13"/>
      <c r="EBX853" s="13"/>
      <c r="EBY853" s="13"/>
      <c r="EBZ853" s="13"/>
      <c r="ECA853" s="13"/>
      <c r="ECB853" s="13"/>
      <c r="ECC853" s="13"/>
      <c r="ECD853" s="13"/>
      <c r="ECE853" s="13"/>
      <c r="ECF853" s="13"/>
      <c r="ECG853" s="13"/>
      <c r="ECH853" s="13"/>
      <c r="ECI853" s="13"/>
      <c r="ECJ853" s="13"/>
      <c r="ECK853" s="13"/>
      <c r="ECL853" s="13"/>
      <c r="ECM853" s="13"/>
      <c r="ECN853" s="13"/>
      <c r="ECO853" s="13"/>
      <c r="ECP853" s="13"/>
      <c r="ECQ853" s="13"/>
      <c r="ECR853" s="13"/>
      <c r="ECS853" s="13"/>
      <c r="ECT853" s="13"/>
      <c r="ECU853" s="13"/>
      <c r="ECV853" s="13"/>
      <c r="ECW853" s="13"/>
      <c r="ECX853" s="13"/>
      <c r="ECY853" s="13"/>
      <c r="ECZ853" s="13"/>
      <c r="EDA853" s="13"/>
      <c r="EDB853" s="13"/>
      <c r="EDC853" s="13"/>
      <c r="EDD853" s="13"/>
      <c r="EDE853" s="13"/>
      <c r="EDF853" s="13"/>
      <c r="EDG853" s="13"/>
      <c r="EDH853" s="13"/>
      <c r="EDI853" s="13"/>
      <c r="EDJ853" s="13"/>
      <c r="EDK853" s="13"/>
      <c r="EDL853" s="13"/>
      <c r="EDM853" s="13"/>
      <c r="EDN853" s="13"/>
      <c r="EDO853" s="13"/>
      <c r="EDP853" s="13"/>
      <c r="EDQ853" s="13"/>
      <c r="EDR853" s="13"/>
      <c r="EDS853" s="13"/>
      <c r="EDT853" s="13"/>
      <c r="EDU853" s="13"/>
      <c r="EDV853" s="13"/>
      <c r="EDW853" s="13"/>
      <c r="EDX853" s="13"/>
      <c r="EDY853" s="13"/>
      <c r="EDZ853" s="13"/>
      <c r="EEA853" s="13"/>
      <c r="EEB853" s="13"/>
      <c r="EEC853" s="13"/>
      <c r="EED853" s="13"/>
      <c r="EEE853" s="13"/>
      <c r="EEF853" s="13"/>
      <c r="EEG853" s="13"/>
      <c r="EEH853" s="13"/>
      <c r="EEI853" s="13"/>
      <c r="EEJ853" s="13"/>
      <c r="EEK853" s="13"/>
      <c r="EEL853" s="13"/>
      <c r="EEM853" s="13"/>
      <c r="EEN853" s="13"/>
      <c r="EEO853" s="13"/>
      <c r="EEP853" s="13"/>
      <c r="EEQ853" s="13"/>
      <c r="EER853" s="13"/>
      <c r="EES853" s="13"/>
      <c r="EET853" s="13"/>
      <c r="EEU853" s="13"/>
      <c r="EEV853" s="13"/>
      <c r="EEW853" s="13"/>
      <c r="EEX853" s="13"/>
      <c r="EEY853" s="13"/>
      <c r="EEZ853" s="13"/>
      <c r="EFA853" s="13"/>
      <c r="EFB853" s="13"/>
      <c r="EFC853" s="13"/>
      <c r="EFD853" s="13"/>
      <c r="EFE853" s="13"/>
      <c r="EFF853" s="13"/>
      <c r="EFG853" s="13"/>
      <c r="EFH853" s="13"/>
      <c r="EFI853" s="13"/>
      <c r="EFJ853" s="13"/>
      <c r="EFK853" s="13"/>
      <c r="EFL853" s="13"/>
      <c r="EFM853" s="13"/>
      <c r="EFN853" s="13"/>
      <c r="EFO853" s="13"/>
      <c r="EFP853" s="13"/>
      <c r="EFQ853" s="13"/>
      <c r="EFR853" s="13"/>
      <c r="EFS853" s="13"/>
      <c r="EFT853" s="13"/>
      <c r="EFU853" s="13"/>
      <c r="EFV853" s="13"/>
      <c r="EFW853" s="13"/>
      <c r="EFX853" s="13"/>
      <c r="EFY853" s="13"/>
      <c r="EFZ853" s="13"/>
      <c r="EGA853" s="13"/>
      <c r="EGB853" s="13"/>
      <c r="EGC853" s="13"/>
      <c r="EGD853" s="13"/>
      <c r="EGE853" s="13"/>
      <c r="EGF853" s="13"/>
      <c r="EGG853" s="13"/>
      <c r="EGH853" s="13"/>
      <c r="EGI853" s="13"/>
      <c r="EGJ853" s="13"/>
      <c r="EGK853" s="13"/>
      <c r="EGL853" s="13"/>
      <c r="EGM853" s="13"/>
      <c r="EGN853" s="13"/>
      <c r="EGO853" s="13"/>
      <c r="EGP853" s="13"/>
      <c r="EGQ853" s="13"/>
      <c r="EGR853" s="13"/>
      <c r="EGS853" s="13"/>
      <c r="EGT853" s="13"/>
      <c r="EGU853" s="13"/>
      <c r="EGV853" s="13"/>
      <c r="EGW853" s="13"/>
      <c r="EGX853" s="13"/>
      <c r="EGY853" s="13"/>
      <c r="EGZ853" s="13"/>
      <c r="EHA853" s="13"/>
      <c r="EHB853" s="13"/>
      <c r="EHC853" s="13"/>
      <c r="EHD853" s="13"/>
      <c r="EHE853" s="13"/>
      <c r="EHF853" s="13"/>
      <c r="EHG853" s="13"/>
      <c r="EHH853" s="13"/>
      <c r="EHI853" s="13"/>
      <c r="EHJ853" s="13"/>
      <c r="EHK853" s="13"/>
      <c r="EHL853" s="13"/>
      <c r="EHM853" s="13"/>
      <c r="EHN853" s="13"/>
      <c r="EHO853" s="13"/>
      <c r="EHP853" s="13"/>
      <c r="EHQ853" s="13"/>
      <c r="EHR853" s="13"/>
      <c r="EHS853" s="13"/>
      <c r="EHT853" s="13"/>
      <c r="EHU853" s="13"/>
      <c r="EHV853" s="13"/>
      <c r="EHW853" s="13"/>
      <c r="EHX853" s="13"/>
      <c r="EHY853" s="13"/>
      <c r="EHZ853" s="13"/>
      <c r="EIA853" s="13"/>
      <c r="EIB853" s="13"/>
      <c r="EIC853" s="13"/>
      <c r="EID853" s="13"/>
      <c r="EIE853" s="13"/>
      <c r="EIF853" s="13"/>
      <c r="EIG853" s="13"/>
      <c r="EIH853" s="13"/>
      <c r="EII853" s="13"/>
      <c r="EIJ853" s="13"/>
      <c r="EIK853" s="13"/>
      <c r="EIL853" s="13"/>
      <c r="EIM853" s="13"/>
      <c r="EIN853" s="13"/>
      <c r="EIO853" s="13"/>
      <c r="EIP853" s="13"/>
      <c r="EIQ853" s="13"/>
      <c r="EIR853" s="13"/>
      <c r="EIS853" s="13"/>
      <c r="EIT853" s="13"/>
      <c r="EIU853" s="13"/>
      <c r="EIV853" s="13"/>
      <c r="EIW853" s="13"/>
      <c r="EIX853" s="13"/>
      <c r="EIY853" s="13"/>
      <c r="EIZ853" s="13"/>
      <c r="EJA853" s="13"/>
      <c r="EJB853" s="13"/>
      <c r="EJC853" s="13"/>
      <c r="EJD853" s="13"/>
      <c r="EJE853" s="13"/>
      <c r="EJF853" s="13"/>
      <c r="EJG853" s="13"/>
      <c r="EJH853" s="13"/>
      <c r="EJI853" s="13"/>
      <c r="EJJ853" s="13"/>
      <c r="EJK853" s="13"/>
      <c r="EJL853" s="13"/>
      <c r="EJM853" s="13"/>
      <c r="EJN853" s="13"/>
      <c r="EJO853" s="13"/>
      <c r="EJP853" s="13"/>
      <c r="EJQ853" s="13"/>
      <c r="EJR853" s="13"/>
      <c r="EJS853" s="13"/>
      <c r="EJT853" s="13"/>
      <c r="EJU853" s="13"/>
      <c r="EJV853" s="13"/>
      <c r="EJW853" s="13"/>
      <c r="EJX853" s="13"/>
      <c r="EJY853" s="13"/>
      <c r="EJZ853" s="13"/>
      <c r="EKA853" s="13"/>
      <c r="EKB853" s="13"/>
      <c r="EKC853" s="13"/>
      <c r="EKD853" s="13"/>
      <c r="EKE853" s="13"/>
      <c r="EKF853" s="13"/>
      <c r="EKG853" s="13"/>
      <c r="EKH853" s="13"/>
      <c r="EKI853" s="13"/>
      <c r="EKJ853" s="13"/>
      <c r="EKK853" s="13"/>
      <c r="EKL853" s="13"/>
      <c r="EKM853" s="13"/>
      <c r="EKN853" s="13"/>
      <c r="EKO853" s="13"/>
      <c r="EKP853" s="13"/>
      <c r="EKQ853" s="13"/>
      <c r="EKR853" s="13"/>
      <c r="EKS853" s="13"/>
      <c r="EKT853" s="13"/>
      <c r="EKU853" s="13"/>
      <c r="EKV853" s="13"/>
      <c r="EKW853" s="13"/>
      <c r="EKX853" s="13"/>
      <c r="EKY853" s="13"/>
      <c r="EKZ853" s="13"/>
      <c r="ELA853" s="13"/>
      <c r="ELB853" s="13"/>
      <c r="ELC853" s="13"/>
      <c r="ELD853" s="13"/>
      <c r="ELE853" s="13"/>
      <c r="ELF853" s="13"/>
      <c r="ELG853" s="13"/>
      <c r="ELH853" s="13"/>
      <c r="ELI853" s="13"/>
      <c r="ELJ853" s="13"/>
      <c r="ELK853" s="13"/>
      <c r="ELL853" s="13"/>
      <c r="ELM853" s="13"/>
      <c r="ELN853" s="13"/>
      <c r="ELO853" s="13"/>
      <c r="ELP853" s="13"/>
      <c r="ELQ853" s="13"/>
      <c r="ELR853" s="13"/>
      <c r="ELS853" s="13"/>
      <c r="ELT853" s="13"/>
      <c r="ELU853" s="13"/>
      <c r="ELV853" s="13"/>
      <c r="ELW853" s="13"/>
      <c r="ELX853" s="13"/>
      <c r="ELY853" s="13"/>
      <c r="ELZ853" s="13"/>
      <c r="EMA853" s="13"/>
      <c r="EMB853" s="13"/>
      <c r="EMC853" s="13"/>
      <c r="EMD853" s="13"/>
      <c r="EME853" s="13"/>
      <c r="EMF853" s="13"/>
      <c r="EMG853" s="13"/>
      <c r="EMH853" s="13"/>
      <c r="EMI853" s="13"/>
      <c r="EMJ853" s="13"/>
      <c r="EMK853" s="13"/>
      <c r="EML853" s="13"/>
      <c r="EMM853" s="13"/>
      <c r="EMN853" s="13"/>
      <c r="EMO853" s="13"/>
      <c r="EMP853" s="13"/>
      <c r="EMQ853" s="13"/>
      <c r="EMR853" s="13"/>
      <c r="EMS853" s="13"/>
      <c r="EMT853" s="13"/>
      <c r="EMU853" s="13"/>
      <c r="EMV853" s="13"/>
      <c r="EMW853" s="13"/>
      <c r="EMX853" s="13"/>
      <c r="EMY853" s="13"/>
      <c r="EMZ853" s="13"/>
      <c r="ENA853" s="13"/>
      <c r="ENB853" s="13"/>
      <c r="ENC853" s="13"/>
      <c r="END853" s="13"/>
      <c r="ENE853" s="13"/>
      <c r="ENF853" s="13"/>
      <c r="ENG853" s="13"/>
      <c r="ENH853" s="13"/>
      <c r="ENI853" s="13"/>
      <c r="ENJ853" s="13"/>
      <c r="ENK853" s="13"/>
      <c r="ENL853" s="13"/>
      <c r="ENM853" s="13"/>
      <c r="ENN853" s="13"/>
      <c r="ENO853" s="13"/>
      <c r="ENP853" s="13"/>
      <c r="ENQ853" s="13"/>
      <c r="ENR853" s="13"/>
      <c r="ENS853" s="13"/>
      <c r="ENT853" s="13"/>
      <c r="ENU853" s="13"/>
      <c r="ENV853" s="13"/>
      <c r="ENW853" s="13"/>
      <c r="ENX853" s="13"/>
      <c r="ENY853" s="13"/>
      <c r="ENZ853" s="13"/>
      <c r="EOA853" s="13"/>
      <c r="EOB853" s="13"/>
      <c r="EOC853" s="13"/>
      <c r="EOD853" s="13"/>
      <c r="EOE853" s="13"/>
      <c r="EOF853" s="13"/>
      <c r="EOG853" s="13"/>
      <c r="EOH853" s="13"/>
      <c r="EOI853" s="13"/>
      <c r="EOJ853" s="13"/>
      <c r="EOK853" s="13"/>
      <c r="EOL853" s="13"/>
      <c r="EOM853" s="13"/>
      <c r="EON853" s="13"/>
      <c r="EOO853" s="13"/>
      <c r="EOP853" s="13"/>
      <c r="EOQ853" s="13"/>
      <c r="EOR853" s="13"/>
      <c r="EOS853" s="13"/>
      <c r="EOT853" s="13"/>
      <c r="EOU853" s="13"/>
      <c r="EOV853" s="13"/>
      <c r="EOW853" s="13"/>
      <c r="EOX853" s="13"/>
      <c r="EOY853" s="13"/>
      <c r="EOZ853" s="13"/>
      <c r="EPA853" s="13"/>
      <c r="EPB853" s="13"/>
      <c r="EPC853" s="13"/>
      <c r="EPD853" s="13"/>
      <c r="EPE853" s="13"/>
      <c r="EPF853" s="13"/>
      <c r="EPG853" s="13"/>
      <c r="EPH853" s="13"/>
      <c r="EPI853" s="13"/>
      <c r="EPJ853" s="13"/>
      <c r="EPK853" s="13"/>
      <c r="EPL853" s="13"/>
      <c r="EPM853" s="13"/>
      <c r="EPN853" s="13"/>
      <c r="EPO853" s="13"/>
      <c r="EPP853" s="13"/>
      <c r="EPQ853" s="13"/>
      <c r="EPR853" s="13"/>
      <c r="EPS853" s="13"/>
      <c r="EPT853" s="13"/>
      <c r="EPU853" s="13"/>
      <c r="EPV853" s="13"/>
      <c r="EPW853" s="13"/>
      <c r="EPX853" s="13"/>
      <c r="EPY853" s="13"/>
      <c r="EPZ853" s="13"/>
      <c r="EQA853" s="13"/>
      <c r="EQB853" s="13"/>
      <c r="EQC853" s="13"/>
      <c r="EQD853" s="13"/>
      <c r="EQE853" s="13"/>
      <c r="EQF853" s="13"/>
      <c r="EQG853" s="13"/>
      <c r="EQH853" s="13"/>
      <c r="EQI853" s="13"/>
      <c r="EQJ853" s="13"/>
      <c r="EQK853" s="13"/>
      <c r="EQL853" s="13"/>
      <c r="EQM853" s="13"/>
      <c r="EQN853" s="13"/>
      <c r="EQO853" s="13"/>
      <c r="EQP853" s="13"/>
      <c r="EQQ853" s="13"/>
      <c r="EQR853" s="13"/>
      <c r="EQS853" s="13"/>
      <c r="EQT853" s="13"/>
      <c r="EQU853" s="13"/>
      <c r="EQV853" s="13"/>
      <c r="EQW853" s="13"/>
      <c r="EQX853" s="13"/>
      <c r="EQY853" s="13"/>
      <c r="EQZ853" s="13"/>
      <c r="ERA853" s="13"/>
      <c r="ERB853" s="13"/>
      <c r="ERC853" s="13"/>
      <c r="ERD853" s="13"/>
      <c r="ERE853" s="13"/>
      <c r="ERF853" s="13"/>
      <c r="ERG853" s="13"/>
      <c r="ERH853" s="13"/>
      <c r="ERI853" s="13"/>
      <c r="ERJ853" s="13"/>
      <c r="ERK853" s="13"/>
      <c r="ERL853" s="13"/>
      <c r="ERM853" s="13"/>
      <c r="ERN853" s="13"/>
      <c r="ERO853" s="13"/>
      <c r="ERP853" s="13"/>
      <c r="ERQ853" s="13"/>
      <c r="ERR853" s="13"/>
      <c r="ERS853" s="13"/>
      <c r="ERT853" s="13"/>
      <c r="ERU853" s="13"/>
      <c r="ERV853" s="13"/>
      <c r="ERW853" s="13"/>
      <c r="ERX853" s="13"/>
      <c r="ERY853" s="13"/>
      <c r="ERZ853" s="13"/>
      <c r="ESA853" s="13"/>
      <c r="ESB853" s="13"/>
      <c r="ESC853" s="13"/>
      <c r="ESD853" s="13"/>
      <c r="ESE853" s="13"/>
      <c r="ESF853" s="13"/>
      <c r="ESG853" s="13"/>
      <c r="ESH853" s="13"/>
      <c r="ESI853" s="13"/>
      <c r="ESJ853" s="13"/>
      <c r="ESK853" s="13"/>
      <c r="ESL853" s="13"/>
      <c r="ESM853" s="13"/>
      <c r="ESN853" s="13"/>
      <c r="ESO853" s="13"/>
      <c r="ESP853" s="13"/>
      <c r="ESQ853" s="13"/>
      <c r="ESR853" s="13"/>
      <c r="ESS853" s="13"/>
      <c r="EST853" s="13"/>
      <c r="ESU853" s="13"/>
      <c r="ESV853" s="13"/>
      <c r="ESW853" s="13"/>
      <c r="ESX853" s="13"/>
      <c r="ESY853" s="13"/>
      <c r="ESZ853" s="13"/>
      <c r="ETA853" s="13"/>
      <c r="ETB853" s="13"/>
      <c r="ETC853" s="13"/>
      <c r="ETD853" s="13"/>
      <c r="ETE853" s="13"/>
      <c r="ETF853" s="13"/>
      <c r="ETG853" s="13"/>
      <c r="ETH853" s="13"/>
      <c r="ETI853" s="13"/>
      <c r="ETJ853" s="13"/>
      <c r="ETK853" s="13"/>
      <c r="ETL853" s="13"/>
      <c r="ETM853" s="13"/>
      <c r="ETN853" s="13"/>
      <c r="ETO853" s="13"/>
      <c r="ETP853" s="13"/>
      <c r="ETQ853" s="13"/>
      <c r="ETR853" s="13"/>
      <c r="ETS853" s="13"/>
      <c r="ETT853" s="13"/>
      <c r="ETU853" s="13"/>
      <c r="ETV853" s="13"/>
      <c r="ETW853" s="13"/>
      <c r="ETX853" s="13"/>
      <c r="ETY853" s="13"/>
      <c r="ETZ853" s="13"/>
      <c r="EUA853" s="13"/>
      <c r="EUB853" s="13"/>
      <c r="EUC853" s="13"/>
      <c r="EUD853" s="13"/>
      <c r="EUE853" s="13"/>
      <c r="EUF853" s="13"/>
      <c r="EUG853" s="13"/>
      <c r="EUH853" s="13"/>
      <c r="EUI853" s="13"/>
      <c r="EUJ853" s="13"/>
      <c r="EUK853" s="13"/>
      <c r="EUL853" s="13"/>
      <c r="EUM853" s="13"/>
      <c r="EUN853" s="13"/>
      <c r="EUO853" s="13"/>
      <c r="EUP853" s="13"/>
      <c r="EUQ853" s="13"/>
      <c r="EUR853" s="13"/>
      <c r="EUS853" s="13"/>
      <c r="EUT853" s="13"/>
      <c r="EUU853" s="13"/>
      <c r="EUV853" s="13"/>
      <c r="EUW853" s="13"/>
      <c r="EUX853" s="13"/>
      <c r="EUY853" s="13"/>
      <c r="EUZ853" s="13"/>
      <c r="EVA853" s="13"/>
      <c r="EVB853" s="13"/>
      <c r="EVC853" s="13"/>
      <c r="EVD853" s="13"/>
      <c r="EVE853" s="13"/>
      <c r="EVF853" s="13"/>
      <c r="EVG853" s="13"/>
      <c r="EVH853" s="13"/>
      <c r="EVI853" s="13"/>
      <c r="EVJ853" s="13"/>
      <c r="EVK853" s="13"/>
      <c r="EVL853" s="13"/>
      <c r="EVM853" s="13"/>
      <c r="EVN853" s="13"/>
      <c r="EVO853" s="13"/>
      <c r="EVP853" s="13"/>
      <c r="EVQ853" s="13"/>
      <c r="EVR853" s="13"/>
      <c r="EVS853" s="13"/>
      <c r="EVT853" s="13"/>
      <c r="EVU853" s="13"/>
      <c r="EVV853" s="13"/>
      <c r="EVW853" s="13"/>
      <c r="EVX853" s="13"/>
      <c r="EVY853" s="13"/>
      <c r="EVZ853" s="13"/>
      <c r="EWA853" s="13"/>
      <c r="EWB853" s="13"/>
      <c r="EWC853" s="13"/>
      <c r="EWD853" s="13"/>
      <c r="EWE853" s="13"/>
      <c r="EWF853" s="13"/>
      <c r="EWG853" s="13"/>
      <c r="EWH853" s="13"/>
      <c r="EWI853" s="13"/>
      <c r="EWJ853" s="13"/>
      <c r="EWK853" s="13"/>
      <c r="EWL853" s="13"/>
      <c r="EWM853" s="13"/>
      <c r="EWN853" s="13"/>
      <c r="EWO853" s="13"/>
      <c r="EWP853" s="13"/>
      <c r="EWQ853" s="13"/>
      <c r="EWR853" s="13"/>
      <c r="EWS853" s="13"/>
      <c r="EWT853" s="13"/>
      <c r="EWU853" s="13"/>
      <c r="EWV853" s="13"/>
      <c r="EWW853" s="13"/>
      <c r="EWX853" s="13"/>
      <c r="EWY853" s="13"/>
      <c r="EWZ853" s="13"/>
      <c r="EXA853" s="13"/>
      <c r="EXB853" s="13"/>
      <c r="EXC853" s="13"/>
      <c r="EXD853" s="13"/>
      <c r="EXE853" s="13"/>
      <c r="EXF853" s="13"/>
      <c r="EXG853" s="13"/>
      <c r="EXH853" s="13"/>
      <c r="EXI853" s="13"/>
      <c r="EXJ853" s="13"/>
      <c r="EXK853" s="13"/>
      <c r="EXL853" s="13"/>
      <c r="EXM853" s="13"/>
      <c r="EXN853" s="13"/>
      <c r="EXO853" s="13"/>
      <c r="EXP853" s="13"/>
      <c r="EXQ853" s="13"/>
      <c r="EXR853" s="13"/>
      <c r="EXS853" s="13"/>
      <c r="EXT853" s="13"/>
      <c r="EXU853" s="13"/>
      <c r="EXV853" s="13"/>
      <c r="EXW853" s="13"/>
      <c r="EXX853" s="13"/>
      <c r="EXY853" s="13"/>
      <c r="EXZ853" s="13"/>
      <c r="EYA853" s="13"/>
      <c r="EYB853" s="13"/>
      <c r="EYC853" s="13"/>
      <c r="EYD853" s="13"/>
      <c r="EYE853" s="13"/>
      <c r="EYF853" s="13"/>
      <c r="EYG853" s="13"/>
      <c r="EYH853" s="13"/>
      <c r="EYI853" s="13"/>
      <c r="EYJ853" s="13"/>
      <c r="EYK853" s="13"/>
      <c r="EYL853" s="13"/>
      <c r="EYM853" s="13"/>
      <c r="EYN853" s="13"/>
      <c r="EYO853" s="13"/>
      <c r="EYP853" s="13"/>
      <c r="EYQ853" s="13"/>
      <c r="EYR853" s="13"/>
      <c r="EYS853" s="13"/>
      <c r="EYT853" s="13"/>
      <c r="EYU853" s="13"/>
      <c r="EYV853" s="13"/>
      <c r="EYW853" s="13"/>
      <c r="EYX853" s="13"/>
      <c r="EYY853" s="13"/>
      <c r="EYZ853" s="13"/>
      <c r="EZA853" s="13"/>
      <c r="EZB853" s="13"/>
      <c r="EZC853" s="13"/>
      <c r="EZD853" s="13"/>
      <c r="EZE853" s="13"/>
      <c r="EZF853" s="13"/>
      <c r="EZG853" s="13"/>
      <c r="EZH853" s="13"/>
      <c r="EZI853" s="13"/>
      <c r="EZJ853" s="13"/>
      <c r="EZK853" s="13"/>
      <c r="EZL853" s="13"/>
      <c r="EZM853" s="13"/>
      <c r="EZN853" s="13"/>
      <c r="EZO853" s="13"/>
      <c r="EZP853" s="13"/>
      <c r="EZQ853" s="13"/>
      <c r="EZR853" s="13"/>
      <c r="EZS853" s="13"/>
      <c r="EZT853" s="13"/>
      <c r="EZU853" s="13"/>
      <c r="EZV853" s="13"/>
      <c r="EZW853" s="13"/>
      <c r="EZX853" s="13"/>
      <c r="EZY853" s="13"/>
      <c r="EZZ853" s="13"/>
      <c r="FAA853" s="13"/>
      <c r="FAB853" s="13"/>
      <c r="FAC853" s="13"/>
      <c r="FAD853" s="13"/>
      <c r="FAE853" s="13"/>
      <c r="FAF853" s="13"/>
      <c r="FAG853" s="13"/>
      <c r="FAH853" s="13"/>
      <c r="FAI853" s="13"/>
      <c r="FAJ853" s="13"/>
      <c r="FAK853" s="13"/>
      <c r="FAL853" s="13"/>
      <c r="FAM853" s="13"/>
      <c r="FAN853" s="13"/>
      <c r="FAO853" s="13"/>
      <c r="FAP853" s="13"/>
      <c r="FAQ853" s="13"/>
      <c r="FAR853" s="13"/>
      <c r="FAS853" s="13"/>
      <c r="FAT853" s="13"/>
      <c r="FAU853" s="13"/>
      <c r="FAV853" s="13"/>
      <c r="FAW853" s="13"/>
      <c r="FAX853" s="13"/>
      <c r="FAY853" s="13"/>
      <c r="FAZ853" s="13"/>
      <c r="FBA853" s="13"/>
      <c r="FBB853" s="13"/>
      <c r="FBC853" s="13"/>
      <c r="FBD853" s="13"/>
      <c r="FBE853" s="13"/>
      <c r="FBF853" s="13"/>
      <c r="FBG853" s="13"/>
      <c r="FBH853" s="13"/>
      <c r="FBI853" s="13"/>
      <c r="FBJ853" s="13"/>
      <c r="FBK853" s="13"/>
      <c r="FBL853" s="13"/>
      <c r="FBM853" s="13"/>
      <c r="FBN853" s="13"/>
      <c r="FBO853" s="13"/>
      <c r="FBP853" s="13"/>
      <c r="FBQ853" s="13"/>
      <c r="FBR853" s="13"/>
      <c r="FBS853" s="13"/>
      <c r="FBT853" s="13"/>
      <c r="FBU853" s="13"/>
      <c r="FBV853" s="13"/>
      <c r="FBW853" s="13"/>
      <c r="FBX853" s="13"/>
      <c r="FBY853" s="13"/>
      <c r="FBZ853" s="13"/>
      <c r="FCA853" s="13"/>
      <c r="FCB853" s="13"/>
      <c r="FCC853" s="13"/>
      <c r="FCD853" s="13"/>
      <c r="FCE853" s="13"/>
      <c r="FCF853" s="13"/>
      <c r="FCG853" s="13"/>
      <c r="FCH853" s="13"/>
      <c r="FCI853" s="13"/>
      <c r="FCJ853" s="13"/>
      <c r="FCK853" s="13"/>
      <c r="FCL853" s="13"/>
      <c r="FCM853" s="13"/>
      <c r="FCN853" s="13"/>
      <c r="FCO853" s="13"/>
      <c r="FCP853" s="13"/>
      <c r="FCQ853" s="13"/>
      <c r="FCR853" s="13"/>
      <c r="FCS853" s="13"/>
      <c r="FCT853" s="13"/>
      <c r="FCU853" s="13"/>
      <c r="FCV853" s="13"/>
      <c r="FCW853" s="13"/>
      <c r="FCX853" s="13"/>
      <c r="FCY853" s="13"/>
      <c r="FCZ853" s="13"/>
      <c r="FDA853" s="13"/>
      <c r="FDB853" s="13"/>
      <c r="FDC853" s="13"/>
      <c r="FDD853" s="13"/>
      <c r="FDE853" s="13"/>
      <c r="FDF853" s="13"/>
      <c r="FDG853" s="13"/>
      <c r="FDH853" s="13"/>
      <c r="FDI853" s="13"/>
      <c r="FDJ853" s="13"/>
      <c r="FDK853" s="13"/>
      <c r="FDL853" s="13"/>
      <c r="FDM853" s="13"/>
      <c r="FDN853" s="13"/>
      <c r="FDO853" s="13"/>
      <c r="FDP853" s="13"/>
      <c r="FDQ853" s="13"/>
      <c r="FDR853" s="13"/>
      <c r="FDS853" s="13"/>
      <c r="FDT853" s="13"/>
      <c r="FDU853" s="13"/>
      <c r="FDV853" s="13"/>
      <c r="FDW853" s="13"/>
      <c r="FDX853" s="13"/>
      <c r="FDY853" s="13"/>
      <c r="FDZ853" s="13"/>
      <c r="FEA853" s="13"/>
      <c r="FEB853" s="13"/>
      <c r="FEC853" s="13"/>
      <c r="FED853" s="13"/>
      <c r="FEE853" s="13"/>
      <c r="FEF853" s="13"/>
      <c r="FEG853" s="13"/>
      <c r="FEH853" s="13"/>
      <c r="FEI853" s="13"/>
      <c r="FEJ853" s="13"/>
      <c r="FEK853" s="13"/>
      <c r="FEL853" s="13"/>
      <c r="FEM853" s="13"/>
      <c r="FEN853" s="13"/>
      <c r="FEO853" s="13"/>
      <c r="FEP853" s="13"/>
      <c r="FEQ853" s="13"/>
      <c r="FER853" s="13"/>
      <c r="FES853" s="13"/>
      <c r="FET853" s="13"/>
      <c r="FEU853" s="13"/>
      <c r="FEV853" s="13"/>
      <c r="FEW853" s="13"/>
      <c r="FEX853" s="13"/>
      <c r="FEY853" s="13"/>
      <c r="FEZ853" s="13"/>
      <c r="FFA853" s="13"/>
      <c r="FFB853" s="13"/>
      <c r="FFC853" s="13"/>
      <c r="FFD853" s="13"/>
      <c r="FFE853" s="13"/>
      <c r="FFF853" s="13"/>
      <c r="FFG853" s="13"/>
      <c r="FFH853" s="13"/>
      <c r="FFI853" s="13"/>
      <c r="FFJ853" s="13"/>
      <c r="FFK853" s="13"/>
      <c r="FFL853" s="13"/>
      <c r="FFM853" s="13"/>
      <c r="FFN853" s="13"/>
      <c r="FFO853" s="13"/>
      <c r="FFP853" s="13"/>
      <c r="FFQ853" s="13"/>
      <c r="FFR853" s="13"/>
      <c r="FFS853" s="13"/>
      <c r="FFT853" s="13"/>
      <c r="FFU853" s="13"/>
      <c r="FFV853" s="13"/>
      <c r="FFW853" s="13"/>
      <c r="FFX853" s="13"/>
      <c r="FFY853" s="13"/>
      <c r="FFZ853" s="13"/>
      <c r="FGA853" s="13"/>
      <c r="FGB853" s="13"/>
      <c r="FGC853" s="13"/>
      <c r="FGD853" s="13"/>
      <c r="FGE853" s="13"/>
      <c r="FGF853" s="13"/>
      <c r="FGG853" s="13"/>
      <c r="FGH853" s="13"/>
      <c r="FGI853" s="13"/>
      <c r="FGJ853" s="13"/>
      <c r="FGK853" s="13"/>
      <c r="FGL853" s="13"/>
      <c r="FGM853" s="13"/>
      <c r="FGN853" s="13"/>
      <c r="FGO853" s="13"/>
      <c r="FGP853" s="13"/>
      <c r="FGQ853" s="13"/>
      <c r="FGR853" s="13"/>
      <c r="FGS853" s="13"/>
      <c r="FGT853" s="13"/>
      <c r="FGU853" s="13"/>
      <c r="FGV853" s="13"/>
      <c r="FGW853" s="13"/>
      <c r="FGX853" s="13"/>
      <c r="FGY853" s="13"/>
      <c r="FGZ853" s="13"/>
      <c r="FHA853" s="13"/>
      <c r="FHB853" s="13"/>
      <c r="FHC853" s="13"/>
      <c r="FHD853" s="13"/>
      <c r="FHE853" s="13"/>
      <c r="FHF853" s="13"/>
      <c r="FHG853" s="13"/>
      <c r="FHH853" s="13"/>
      <c r="FHI853" s="13"/>
      <c r="FHJ853" s="13"/>
      <c r="FHK853" s="13"/>
      <c r="FHL853" s="13"/>
      <c r="FHM853" s="13"/>
      <c r="FHN853" s="13"/>
      <c r="FHO853" s="13"/>
      <c r="FHP853" s="13"/>
      <c r="FHQ853" s="13"/>
      <c r="FHR853" s="13"/>
      <c r="FHS853" s="13"/>
      <c r="FHT853" s="13"/>
      <c r="FHU853" s="13"/>
      <c r="FHV853" s="13"/>
      <c r="FHW853" s="13"/>
      <c r="FHX853" s="13"/>
      <c r="FHY853" s="13"/>
      <c r="FHZ853" s="13"/>
      <c r="FIA853" s="13"/>
      <c r="FIB853" s="13"/>
      <c r="FIC853" s="13"/>
      <c r="FID853" s="13"/>
      <c r="FIE853" s="13"/>
      <c r="FIF853" s="13"/>
      <c r="FIG853" s="13"/>
      <c r="FIH853" s="13"/>
      <c r="FII853" s="13"/>
      <c r="FIJ853" s="13"/>
      <c r="FIK853" s="13"/>
      <c r="FIL853" s="13"/>
      <c r="FIM853" s="13"/>
      <c r="FIN853" s="13"/>
      <c r="FIO853" s="13"/>
      <c r="FIP853" s="13"/>
      <c r="FIQ853" s="13"/>
      <c r="FIR853" s="13"/>
      <c r="FIS853" s="13"/>
      <c r="FIT853" s="13"/>
      <c r="FIU853" s="13"/>
      <c r="FIV853" s="13"/>
      <c r="FIW853" s="13"/>
      <c r="FIX853" s="13"/>
      <c r="FIY853" s="13"/>
      <c r="FIZ853" s="13"/>
      <c r="FJA853" s="13"/>
      <c r="FJB853" s="13"/>
      <c r="FJC853" s="13"/>
      <c r="FJD853" s="13"/>
      <c r="FJE853" s="13"/>
      <c r="FJF853" s="13"/>
      <c r="FJG853" s="13"/>
      <c r="FJH853" s="13"/>
      <c r="FJI853" s="13"/>
      <c r="FJJ853" s="13"/>
      <c r="FJK853" s="13"/>
      <c r="FJL853" s="13"/>
      <c r="FJM853" s="13"/>
      <c r="FJN853" s="13"/>
      <c r="FJO853" s="13"/>
      <c r="FJP853" s="13"/>
      <c r="FJQ853" s="13"/>
      <c r="FJR853" s="13"/>
      <c r="FJS853" s="13"/>
      <c r="FJT853" s="13"/>
      <c r="FJU853" s="13"/>
      <c r="FJV853" s="13"/>
      <c r="FJW853" s="13"/>
      <c r="FJX853" s="13"/>
      <c r="FJY853" s="13"/>
      <c r="FJZ853" s="13"/>
      <c r="FKA853" s="13"/>
      <c r="FKB853" s="13"/>
      <c r="FKC853" s="13"/>
      <c r="FKD853" s="13"/>
      <c r="FKE853" s="13"/>
      <c r="FKF853" s="13"/>
      <c r="FKG853" s="13"/>
      <c r="FKH853" s="13"/>
      <c r="FKI853" s="13"/>
      <c r="FKJ853" s="13"/>
      <c r="FKK853" s="13"/>
      <c r="FKL853" s="13"/>
      <c r="FKM853" s="13"/>
      <c r="FKN853" s="13"/>
      <c r="FKO853" s="13"/>
      <c r="FKP853" s="13"/>
      <c r="FKQ853" s="13"/>
      <c r="FKR853" s="13"/>
      <c r="FKS853" s="13"/>
      <c r="FKT853" s="13"/>
      <c r="FKU853" s="13"/>
      <c r="FKV853" s="13"/>
      <c r="FKW853" s="13"/>
      <c r="FKX853" s="13"/>
      <c r="FKY853" s="13"/>
      <c r="FKZ853" s="13"/>
      <c r="FLA853" s="13"/>
      <c r="FLB853" s="13"/>
      <c r="FLC853" s="13"/>
      <c r="FLD853" s="13"/>
      <c r="FLE853" s="13"/>
      <c r="FLF853" s="13"/>
      <c r="FLG853" s="13"/>
      <c r="FLH853" s="13"/>
      <c r="FLI853" s="13"/>
      <c r="FLJ853" s="13"/>
      <c r="FLK853" s="13"/>
      <c r="FLL853" s="13"/>
      <c r="FLM853" s="13"/>
      <c r="FLN853" s="13"/>
      <c r="FLO853" s="13"/>
      <c r="FLP853" s="13"/>
      <c r="FLQ853" s="13"/>
      <c r="FLR853" s="13"/>
      <c r="FLS853" s="13"/>
      <c r="FLT853" s="13"/>
      <c r="FLU853" s="13"/>
      <c r="FLV853" s="13"/>
      <c r="FLW853" s="13"/>
      <c r="FLX853" s="13"/>
      <c r="FLY853" s="13"/>
      <c r="FLZ853" s="13"/>
      <c r="FMA853" s="13"/>
      <c r="FMB853" s="13"/>
      <c r="FMC853" s="13"/>
      <c r="FMD853" s="13"/>
      <c r="FME853" s="13"/>
      <c r="FMF853" s="13"/>
      <c r="FMG853" s="13"/>
      <c r="FMH853" s="13"/>
      <c r="FMI853" s="13"/>
      <c r="FMJ853" s="13"/>
      <c r="FMK853" s="13"/>
      <c r="FML853" s="13"/>
      <c r="FMM853" s="13"/>
      <c r="FMN853" s="13"/>
      <c r="FMO853" s="13"/>
      <c r="FMP853" s="13"/>
      <c r="FMQ853" s="13"/>
      <c r="FMR853" s="13"/>
      <c r="FMS853" s="13"/>
      <c r="FMT853" s="13"/>
      <c r="FMU853" s="13"/>
      <c r="FMV853" s="13"/>
      <c r="FMW853" s="13"/>
      <c r="FMX853" s="13"/>
      <c r="FMY853" s="13"/>
      <c r="FMZ853" s="13"/>
      <c r="FNA853" s="13"/>
      <c r="FNB853" s="13"/>
      <c r="FNC853" s="13"/>
      <c r="FND853" s="13"/>
      <c r="FNE853" s="13"/>
      <c r="FNF853" s="13"/>
      <c r="FNG853" s="13"/>
      <c r="FNH853" s="13"/>
      <c r="FNI853" s="13"/>
      <c r="FNJ853" s="13"/>
      <c r="FNK853" s="13"/>
      <c r="FNL853" s="13"/>
      <c r="FNM853" s="13"/>
      <c r="FNN853" s="13"/>
      <c r="FNO853" s="13"/>
      <c r="FNP853" s="13"/>
      <c r="FNQ853" s="13"/>
      <c r="FNR853" s="13"/>
      <c r="FNS853" s="13"/>
      <c r="FNT853" s="13"/>
      <c r="FNU853" s="13"/>
      <c r="FNV853" s="13"/>
      <c r="FNW853" s="13"/>
      <c r="FNX853" s="13"/>
      <c r="FNY853" s="13"/>
      <c r="FNZ853" s="13"/>
      <c r="FOA853" s="13"/>
      <c r="FOB853" s="13"/>
      <c r="FOC853" s="13"/>
      <c r="FOD853" s="13"/>
      <c r="FOE853" s="13"/>
      <c r="FOF853" s="13"/>
      <c r="FOG853" s="13"/>
      <c r="FOH853" s="13"/>
      <c r="FOI853" s="13"/>
      <c r="FOJ853" s="13"/>
      <c r="FOK853" s="13"/>
      <c r="FOL853" s="13"/>
      <c r="FOM853" s="13"/>
      <c r="FON853" s="13"/>
      <c r="FOO853" s="13"/>
      <c r="FOP853" s="13"/>
      <c r="FOQ853" s="13"/>
      <c r="FOR853" s="13"/>
      <c r="FOS853" s="13"/>
      <c r="FOT853" s="13"/>
      <c r="FOU853" s="13"/>
      <c r="FOV853" s="13"/>
      <c r="FOW853" s="13"/>
      <c r="FOX853" s="13"/>
      <c r="FOY853" s="13"/>
      <c r="FOZ853" s="13"/>
      <c r="FPA853" s="13"/>
      <c r="FPB853" s="13"/>
      <c r="FPC853" s="13"/>
      <c r="FPD853" s="13"/>
      <c r="FPE853" s="13"/>
      <c r="FPF853" s="13"/>
      <c r="FPG853" s="13"/>
      <c r="FPH853" s="13"/>
      <c r="FPI853" s="13"/>
      <c r="FPJ853" s="13"/>
      <c r="FPK853" s="13"/>
      <c r="FPL853" s="13"/>
      <c r="FPM853" s="13"/>
      <c r="FPN853" s="13"/>
      <c r="FPO853" s="13"/>
      <c r="FPP853" s="13"/>
      <c r="FPQ853" s="13"/>
      <c r="FPR853" s="13"/>
      <c r="FPS853" s="13"/>
      <c r="FPT853" s="13"/>
      <c r="FPU853" s="13"/>
      <c r="FPV853" s="13"/>
      <c r="FPW853" s="13"/>
      <c r="FPX853" s="13"/>
      <c r="FPY853" s="13"/>
      <c r="FPZ853" s="13"/>
      <c r="FQA853" s="13"/>
      <c r="FQB853" s="13"/>
      <c r="FQC853" s="13"/>
      <c r="FQD853" s="13"/>
      <c r="FQE853" s="13"/>
      <c r="FQF853" s="13"/>
      <c r="FQG853" s="13"/>
      <c r="FQH853" s="13"/>
      <c r="FQI853" s="13"/>
      <c r="FQJ853" s="13"/>
      <c r="FQK853" s="13"/>
      <c r="FQL853" s="13"/>
      <c r="FQM853" s="13"/>
      <c r="FQN853" s="13"/>
      <c r="FQO853" s="13"/>
      <c r="FQP853" s="13"/>
      <c r="FQQ853" s="13"/>
      <c r="FQR853" s="13"/>
      <c r="FQS853" s="13"/>
      <c r="FQT853" s="13"/>
      <c r="FQU853" s="13"/>
      <c r="FQV853" s="13"/>
      <c r="FQW853" s="13"/>
      <c r="FQX853" s="13"/>
      <c r="FQY853" s="13"/>
      <c r="FQZ853" s="13"/>
      <c r="FRA853" s="13"/>
      <c r="FRB853" s="13"/>
      <c r="FRC853" s="13"/>
      <c r="FRD853" s="13"/>
      <c r="FRE853" s="13"/>
      <c r="FRF853" s="13"/>
      <c r="FRG853" s="13"/>
      <c r="FRH853" s="13"/>
      <c r="FRI853" s="13"/>
      <c r="FRJ853" s="13"/>
      <c r="FRK853" s="13"/>
      <c r="FRL853" s="13"/>
      <c r="FRM853" s="13"/>
      <c r="FRN853" s="13"/>
      <c r="FRO853" s="13"/>
      <c r="FRP853" s="13"/>
      <c r="FRQ853" s="13"/>
      <c r="FRR853" s="13"/>
      <c r="FRS853" s="13"/>
      <c r="FRT853" s="13"/>
      <c r="FRU853" s="13"/>
      <c r="FRV853" s="13"/>
      <c r="FRW853" s="13"/>
      <c r="FRX853" s="13"/>
      <c r="FRY853" s="13"/>
      <c r="FRZ853" s="13"/>
      <c r="FSA853" s="13"/>
      <c r="FSB853" s="13"/>
      <c r="FSC853" s="13"/>
      <c r="FSD853" s="13"/>
      <c r="FSE853" s="13"/>
      <c r="FSF853" s="13"/>
      <c r="FSG853" s="13"/>
      <c r="FSH853" s="13"/>
      <c r="FSI853" s="13"/>
      <c r="FSJ853" s="13"/>
      <c r="FSK853" s="13"/>
      <c r="FSL853" s="13"/>
      <c r="FSM853" s="13"/>
      <c r="FSN853" s="13"/>
      <c r="FSO853" s="13"/>
      <c r="FSP853" s="13"/>
      <c r="FSQ853" s="13"/>
      <c r="FSR853" s="13"/>
      <c r="FSS853" s="13"/>
      <c r="FST853" s="13"/>
      <c r="FSU853" s="13"/>
      <c r="FSV853" s="13"/>
      <c r="FSW853" s="13"/>
      <c r="FSX853" s="13"/>
      <c r="FSY853" s="13"/>
      <c r="FSZ853" s="13"/>
      <c r="FTA853" s="13"/>
      <c r="FTB853" s="13"/>
      <c r="FTC853" s="13"/>
      <c r="FTD853" s="13"/>
      <c r="FTE853" s="13"/>
      <c r="FTF853" s="13"/>
      <c r="FTG853" s="13"/>
      <c r="FTH853" s="13"/>
      <c r="FTI853" s="13"/>
      <c r="FTJ853" s="13"/>
      <c r="FTK853" s="13"/>
      <c r="FTL853" s="13"/>
      <c r="FTM853" s="13"/>
      <c r="FTN853" s="13"/>
      <c r="FTO853" s="13"/>
      <c r="FTP853" s="13"/>
      <c r="FTQ853" s="13"/>
      <c r="FTR853" s="13"/>
      <c r="FTS853" s="13"/>
      <c r="FTT853" s="13"/>
      <c r="FTU853" s="13"/>
      <c r="FTV853" s="13"/>
      <c r="FTW853" s="13"/>
      <c r="FTX853" s="13"/>
      <c r="FTY853" s="13"/>
      <c r="FTZ853" s="13"/>
      <c r="FUA853" s="13"/>
      <c r="FUB853" s="13"/>
      <c r="FUC853" s="13"/>
      <c r="FUD853" s="13"/>
      <c r="FUE853" s="13"/>
      <c r="FUF853" s="13"/>
      <c r="FUG853" s="13"/>
      <c r="FUH853" s="13"/>
      <c r="FUI853" s="13"/>
      <c r="FUJ853" s="13"/>
      <c r="FUK853" s="13"/>
      <c r="FUL853" s="13"/>
      <c r="FUM853" s="13"/>
      <c r="FUN853" s="13"/>
      <c r="FUO853" s="13"/>
      <c r="FUP853" s="13"/>
      <c r="FUQ853" s="13"/>
      <c r="FUR853" s="13"/>
      <c r="FUS853" s="13"/>
      <c r="FUT853" s="13"/>
      <c r="FUU853" s="13"/>
      <c r="FUV853" s="13"/>
      <c r="FUW853" s="13"/>
      <c r="FUX853" s="13"/>
      <c r="FUY853" s="13"/>
      <c r="FUZ853" s="13"/>
      <c r="FVA853" s="13"/>
      <c r="FVB853" s="13"/>
      <c r="FVC853" s="13"/>
      <c r="FVD853" s="13"/>
      <c r="FVE853" s="13"/>
      <c r="FVF853" s="13"/>
      <c r="FVG853" s="13"/>
      <c r="FVH853" s="13"/>
      <c r="FVI853" s="13"/>
      <c r="FVJ853" s="13"/>
      <c r="FVK853" s="13"/>
      <c r="FVL853" s="13"/>
      <c r="FVM853" s="13"/>
      <c r="FVN853" s="13"/>
      <c r="FVO853" s="13"/>
      <c r="FVP853" s="13"/>
      <c r="FVQ853" s="13"/>
      <c r="FVR853" s="13"/>
      <c r="FVS853" s="13"/>
      <c r="FVT853" s="13"/>
      <c r="FVU853" s="13"/>
      <c r="FVV853" s="13"/>
      <c r="FVW853" s="13"/>
      <c r="FVX853" s="13"/>
      <c r="FVY853" s="13"/>
      <c r="FVZ853" s="13"/>
      <c r="FWA853" s="13"/>
      <c r="FWB853" s="13"/>
      <c r="FWC853" s="13"/>
      <c r="FWD853" s="13"/>
      <c r="FWE853" s="13"/>
      <c r="FWF853" s="13"/>
      <c r="FWG853" s="13"/>
      <c r="FWH853" s="13"/>
      <c r="FWI853" s="13"/>
      <c r="FWJ853" s="13"/>
      <c r="FWK853" s="13"/>
      <c r="FWL853" s="13"/>
      <c r="FWM853" s="13"/>
      <c r="FWN853" s="13"/>
      <c r="FWO853" s="13"/>
      <c r="FWP853" s="13"/>
      <c r="FWQ853" s="13"/>
      <c r="FWR853" s="13"/>
      <c r="FWS853" s="13"/>
      <c r="FWT853" s="13"/>
      <c r="FWU853" s="13"/>
      <c r="FWV853" s="13"/>
      <c r="FWW853" s="13"/>
      <c r="FWX853" s="13"/>
      <c r="FWY853" s="13"/>
      <c r="FWZ853" s="13"/>
      <c r="FXA853" s="13"/>
      <c r="FXB853" s="13"/>
      <c r="FXC853" s="13"/>
      <c r="FXD853" s="13"/>
      <c r="FXE853" s="13"/>
      <c r="FXF853" s="13"/>
      <c r="FXG853" s="13"/>
      <c r="FXH853" s="13"/>
      <c r="FXI853" s="13"/>
      <c r="FXJ853" s="13"/>
      <c r="FXK853" s="13"/>
      <c r="FXL853" s="13"/>
      <c r="FXM853" s="13"/>
      <c r="FXN853" s="13"/>
      <c r="FXO853" s="13"/>
      <c r="FXP853" s="13"/>
      <c r="FXQ853" s="13"/>
      <c r="FXR853" s="13"/>
      <c r="FXS853" s="13"/>
      <c r="FXT853" s="13"/>
      <c r="FXU853" s="13"/>
      <c r="FXV853" s="13"/>
      <c r="FXW853" s="13"/>
      <c r="FXX853" s="13"/>
      <c r="FXY853" s="13"/>
      <c r="FXZ853" s="13"/>
      <c r="FYA853" s="13"/>
      <c r="FYB853" s="13"/>
      <c r="FYC853" s="13"/>
      <c r="FYD853" s="13"/>
      <c r="FYE853" s="13"/>
      <c r="FYF853" s="13"/>
      <c r="FYG853" s="13"/>
      <c r="FYH853" s="13"/>
      <c r="FYI853" s="13"/>
      <c r="FYJ853" s="13"/>
      <c r="FYK853" s="13"/>
      <c r="FYL853" s="13"/>
      <c r="FYM853" s="13"/>
      <c r="FYN853" s="13"/>
      <c r="FYO853" s="13"/>
      <c r="FYP853" s="13"/>
      <c r="FYQ853" s="13"/>
      <c r="FYR853" s="13"/>
      <c r="FYS853" s="13"/>
      <c r="FYT853" s="13"/>
      <c r="FYU853" s="13"/>
      <c r="FYV853" s="13"/>
      <c r="FYW853" s="13"/>
      <c r="FYX853" s="13"/>
      <c r="FYY853" s="13"/>
      <c r="FYZ853" s="13"/>
      <c r="FZA853" s="13"/>
      <c r="FZB853" s="13"/>
      <c r="FZC853" s="13"/>
      <c r="FZD853" s="13"/>
      <c r="FZE853" s="13"/>
      <c r="FZF853" s="13"/>
      <c r="FZG853" s="13"/>
      <c r="FZH853" s="13"/>
      <c r="FZI853" s="13"/>
      <c r="FZJ853" s="13"/>
      <c r="FZK853" s="13"/>
      <c r="FZL853" s="13"/>
      <c r="FZM853" s="13"/>
      <c r="FZN853" s="13"/>
      <c r="FZO853" s="13"/>
      <c r="FZP853" s="13"/>
      <c r="FZQ853" s="13"/>
      <c r="FZR853" s="13"/>
      <c r="FZS853" s="13"/>
      <c r="FZT853" s="13"/>
      <c r="FZU853" s="13"/>
      <c r="FZV853" s="13"/>
      <c r="FZW853" s="13"/>
      <c r="FZX853" s="13"/>
      <c r="FZY853" s="13"/>
      <c r="FZZ853" s="13"/>
      <c r="GAA853" s="13"/>
      <c r="GAB853" s="13"/>
      <c r="GAC853" s="13"/>
      <c r="GAD853" s="13"/>
      <c r="GAE853" s="13"/>
      <c r="GAF853" s="13"/>
      <c r="GAG853" s="13"/>
      <c r="GAH853" s="13"/>
      <c r="GAI853" s="13"/>
      <c r="GAJ853" s="13"/>
      <c r="GAK853" s="13"/>
      <c r="GAL853" s="13"/>
      <c r="GAM853" s="13"/>
      <c r="GAN853" s="13"/>
      <c r="GAO853" s="13"/>
      <c r="GAP853" s="13"/>
      <c r="GAQ853" s="13"/>
      <c r="GAR853" s="13"/>
      <c r="GAS853" s="13"/>
      <c r="GAT853" s="13"/>
      <c r="GAU853" s="13"/>
      <c r="GAV853" s="13"/>
      <c r="GAW853" s="13"/>
      <c r="GAX853" s="13"/>
      <c r="GAY853" s="13"/>
      <c r="GAZ853" s="13"/>
      <c r="GBA853" s="13"/>
      <c r="GBB853" s="13"/>
      <c r="GBC853" s="13"/>
      <c r="GBD853" s="13"/>
      <c r="GBE853" s="13"/>
      <c r="GBF853" s="13"/>
      <c r="GBG853" s="13"/>
      <c r="GBH853" s="13"/>
      <c r="GBI853" s="13"/>
      <c r="GBJ853" s="13"/>
      <c r="GBK853" s="13"/>
      <c r="GBL853" s="13"/>
      <c r="GBM853" s="13"/>
      <c r="GBN853" s="13"/>
      <c r="GBO853" s="13"/>
      <c r="GBP853" s="13"/>
      <c r="GBQ853" s="13"/>
      <c r="GBR853" s="13"/>
      <c r="GBS853" s="13"/>
      <c r="GBT853" s="13"/>
      <c r="GBU853" s="13"/>
      <c r="GBV853" s="13"/>
      <c r="GBW853" s="13"/>
      <c r="GBX853" s="13"/>
      <c r="GBY853" s="13"/>
      <c r="GBZ853" s="13"/>
      <c r="GCA853" s="13"/>
      <c r="GCB853" s="13"/>
      <c r="GCC853" s="13"/>
      <c r="GCD853" s="13"/>
      <c r="GCE853" s="13"/>
      <c r="GCF853" s="13"/>
      <c r="GCG853" s="13"/>
      <c r="GCH853" s="13"/>
      <c r="GCI853" s="13"/>
      <c r="GCJ853" s="13"/>
      <c r="GCK853" s="13"/>
      <c r="GCL853" s="13"/>
      <c r="GCM853" s="13"/>
      <c r="GCN853" s="13"/>
      <c r="GCO853" s="13"/>
      <c r="GCP853" s="13"/>
      <c r="GCQ853" s="13"/>
      <c r="GCR853" s="13"/>
      <c r="GCS853" s="13"/>
      <c r="GCT853" s="13"/>
      <c r="GCU853" s="13"/>
      <c r="GCV853" s="13"/>
      <c r="GCW853" s="13"/>
      <c r="GCX853" s="13"/>
      <c r="GCY853" s="13"/>
      <c r="GCZ853" s="13"/>
      <c r="GDA853" s="13"/>
      <c r="GDB853" s="13"/>
      <c r="GDC853" s="13"/>
      <c r="GDD853" s="13"/>
      <c r="GDE853" s="13"/>
      <c r="GDF853" s="13"/>
      <c r="GDG853" s="13"/>
      <c r="GDH853" s="13"/>
      <c r="GDI853" s="13"/>
      <c r="GDJ853" s="13"/>
      <c r="GDK853" s="13"/>
      <c r="GDL853" s="13"/>
      <c r="GDM853" s="13"/>
      <c r="GDN853" s="13"/>
      <c r="GDO853" s="13"/>
      <c r="GDP853" s="13"/>
      <c r="GDQ853" s="13"/>
      <c r="GDR853" s="13"/>
      <c r="GDS853" s="13"/>
      <c r="GDT853" s="13"/>
      <c r="GDU853" s="13"/>
      <c r="GDV853" s="13"/>
      <c r="GDW853" s="13"/>
      <c r="GDX853" s="13"/>
      <c r="GDY853" s="13"/>
      <c r="GDZ853" s="13"/>
      <c r="GEA853" s="13"/>
      <c r="GEB853" s="13"/>
      <c r="GEC853" s="13"/>
      <c r="GED853" s="13"/>
      <c r="GEE853" s="13"/>
      <c r="GEF853" s="13"/>
      <c r="GEG853" s="13"/>
      <c r="GEH853" s="13"/>
      <c r="GEI853" s="13"/>
      <c r="GEJ853" s="13"/>
      <c r="GEK853" s="13"/>
      <c r="GEL853" s="13"/>
      <c r="GEM853" s="13"/>
      <c r="GEN853" s="13"/>
      <c r="GEO853" s="13"/>
      <c r="GEP853" s="13"/>
      <c r="GEQ853" s="13"/>
      <c r="GER853" s="13"/>
      <c r="GES853" s="13"/>
      <c r="GET853" s="13"/>
      <c r="GEU853" s="13"/>
      <c r="GEV853" s="13"/>
      <c r="GEW853" s="13"/>
      <c r="GEX853" s="13"/>
      <c r="GEY853" s="13"/>
      <c r="GEZ853" s="13"/>
      <c r="GFA853" s="13"/>
      <c r="GFB853" s="13"/>
      <c r="GFC853" s="13"/>
      <c r="GFD853" s="13"/>
      <c r="GFE853" s="13"/>
      <c r="GFF853" s="13"/>
      <c r="GFG853" s="13"/>
      <c r="GFH853" s="13"/>
      <c r="GFI853" s="13"/>
      <c r="GFJ853" s="13"/>
      <c r="GFK853" s="13"/>
      <c r="GFL853" s="13"/>
      <c r="GFM853" s="13"/>
      <c r="GFN853" s="13"/>
      <c r="GFO853" s="13"/>
      <c r="GFP853" s="13"/>
      <c r="GFQ853" s="13"/>
      <c r="GFR853" s="13"/>
      <c r="GFS853" s="13"/>
      <c r="GFT853" s="13"/>
      <c r="GFU853" s="13"/>
      <c r="GFV853" s="13"/>
      <c r="GFW853" s="13"/>
      <c r="GFX853" s="13"/>
      <c r="GFY853" s="13"/>
      <c r="GFZ853" s="13"/>
      <c r="GGA853" s="13"/>
      <c r="GGB853" s="13"/>
      <c r="GGC853" s="13"/>
      <c r="GGD853" s="13"/>
      <c r="GGE853" s="13"/>
      <c r="GGF853" s="13"/>
      <c r="GGG853" s="13"/>
      <c r="GGH853" s="13"/>
      <c r="GGI853" s="13"/>
      <c r="GGJ853" s="13"/>
      <c r="GGK853" s="13"/>
      <c r="GGL853" s="13"/>
      <c r="GGM853" s="13"/>
      <c r="GGN853" s="13"/>
      <c r="GGO853" s="13"/>
      <c r="GGP853" s="13"/>
      <c r="GGQ853" s="13"/>
      <c r="GGR853" s="13"/>
      <c r="GGS853" s="13"/>
      <c r="GGT853" s="13"/>
      <c r="GGU853" s="13"/>
      <c r="GGV853" s="13"/>
      <c r="GGW853" s="13"/>
      <c r="GGX853" s="13"/>
      <c r="GGY853" s="13"/>
      <c r="GGZ853" s="13"/>
      <c r="GHA853" s="13"/>
      <c r="GHB853" s="13"/>
      <c r="GHC853" s="13"/>
      <c r="GHD853" s="13"/>
      <c r="GHE853" s="13"/>
      <c r="GHF853" s="13"/>
      <c r="GHG853" s="13"/>
      <c r="GHH853" s="13"/>
      <c r="GHI853" s="13"/>
      <c r="GHJ853" s="13"/>
      <c r="GHK853" s="13"/>
      <c r="GHL853" s="13"/>
      <c r="GHM853" s="13"/>
      <c r="GHN853" s="13"/>
      <c r="GHO853" s="13"/>
      <c r="GHP853" s="13"/>
      <c r="GHQ853" s="13"/>
      <c r="GHR853" s="13"/>
      <c r="GHS853" s="13"/>
      <c r="GHT853" s="13"/>
      <c r="GHU853" s="13"/>
      <c r="GHV853" s="13"/>
      <c r="GHW853" s="13"/>
      <c r="GHX853" s="13"/>
      <c r="GHY853" s="13"/>
      <c r="GHZ853" s="13"/>
      <c r="GIA853" s="13"/>
      <c r="GIB853" s="13"/>
      <c r="GIC853" s="13"/>
      <c r="GID853" s="13"/>
      <c r="GIE853" s="13"/>
      <c r="GIF853" s="13"/>
      <c r="GIG853" s="13"/>
      <c r="GIH853" s="13"/>
      <c r="GII853" s="13"/>
      <c r="GIJ853" s="13"/>
      <c r="GIK853" s="13"/>
      <c r="GIL853" s="13"/>
      <c r="GIM853" s="13"/>
      <c r="GIN853" s="13"/>
      <c r="GIO853" s="13"/>
      <c r="GIP853" s="13"/>
      <c r="GIQ853" s="13"/>
      <c r="GIR853" s="13"/>
      <c r="GIS853" s="13"/>
      <c r="GIT853" s="13"/>
      <c r="GIU853" s="13"/>
      <c r="GIV853" s="13"/>
      <c r="GIW853" s="13"/>
      <c r="GIX853" s="13"/>
      <c r="GIY853" s="13"/>
      <c r="GIZ853" s="13"/>
      <c r="GJA853" s="13"/>
      <c r="GJB853" s="13"/>
      <c r="GJC853" s="13"/>
      <c r="GJD853" s="13"/>
      <c r="GJE853" s="13"/>
      <c r="GJF853" s="13"/>
      <c r="GJG853" s="13"/>
      <c r="GJH853" s="13"/>
      <c r="GJI853" s="13"/>
      <c r="GJJ853" s="13"/>
      <c r="GJK853" s="13"/>
      <c r="GJL853" s="13"/>
      <c r="GJM853" s="13"/>
      <c r="GJN853" s="13"/>
      <c r="GJO853" s="13"/>
      <c r="GJP853" s="13"/>
      <c r="GJQ853" s="13"/>
      <c r="GJR853" s="13"/>
      <c r="GJS853" s="13"/>
      <c r="GJT853" s="13"/>
      <c r="GJU853" s="13"/>
      <c r="GJV853" s="13"/>
      <c r="GJW853" s="13"/>
      <c r="GJX853" s="13"/>
      <c r="GJY853" s="13"/>
      <c r="GJZ853" s="13"/>
      <c r="GKA853" s="13"/>
      <c r="GKB853" s="13"/>
      <c r="GKC853" s="13"/>
      <c r="GKD853" s="13"/>
      <c r="GKE853" s="13"/>
      <c r="GKF853" s="13"/>
      <c r="GKG853" s="13"/>
      <c r="GKH853" s="13"/>
      <c r="GKI853" s="13"/>
      <c r="GKJ853" s="13"/>
      <c r="GKK853" s="13"/>
      <c r="GKL853" s="13"/>
      <c r="GKM853" s="13"/>
      <c r="GKN853" s="13"/>
      <c r="GKO853" s="13"/>
      <c r="GKP853" s="13"/>
      <c r="GKQ853" s="13"/>
      <c r="GKR853" s="13"/>
      <c r="GKS853" s="13"/>
      <c r="GKT853" s="13"/>
      <c r="GKU853" s="13"/>
      <c r="GKV853" s="13"/>
      <c r="GKW853" s="13"/>
      <c r="GKX853" s="13"/>
      <c r="GKY853" s="13"/>
      <c r="GKZ853" s="13"/>
      <c r="GLA853" s="13"/>
      <c r="GLB853" s="13"/>
      <c r="GLC853" s="13"/>
      <c r="GLD853" s="13"/>
      <c r="GLE853" s="13"/>
      <c r="GLF853" s="13"/>
      <c r="GLG853" s="13"/>
      <c r="GLH853" s="13"/>
      <c r="GLI853" s="13"/>
      <c r="GLJ853" s="13"/>
      <c r="GLK853" s="13"/>
      <c r="GLL853" s="13"/>
      <c r="GLM853" s="13"/>
      <c r="GLN853" s="13"/>
      <c r="GLO853" s="13"/>
      <c r="GLP853" s="13"/>
      <c r="GLQ853" s="13"/>
      <c r="GLR853" s="13"/>
      <c r="GLS853" s="13"/>
      <c r="GLT853" s="13"/>
      <c r="GLU853" s="13"/>
      <c r="GLV853" s="13"/>
      <c r="GLW853" s="13"/>
      <c r="GLX853" s="13"/>
      <c r="GLY853" s="13"/>
      <c r="GLZ853" s="13"/>
      <c r="GMA853" s="13"/>
      <c r="GMB853" s="13"/>
      <c r="GMC853" s="13"/>
      <c r="GMD853" s="13"/>
      <c r="GME853" s="13"/>
      <c r="GMF853" s="13"/>
      <c r="GMG853" s="13"/>
      <c r="GMH853" s="13"/>
      <c r="GMI853" s="13"/>
      <c r="GMJ853" s="13"/>
      <c r="GMK853" s="13"/>
      <c r="GML853" s="13"/>
      <c r="GMM853" s="13"/>
      <c r="GMN853" s="13"/>
      <c r="GMO853" s="13"/>
      <c r="GMP853" s="13"/>
      <c r="GMQ853" s="13"/>
      <c r="GMR853" s="13"/>
      <c r="GMS853" s="13"/>
      <c r="GMT853" s="13"/>
      <c r="GMU853" s="13"/>
      <c r="GMV853" s="13"/>
      <c r="GMW853" s="13"/>
      <c r="GMX853" s="13"/>
      <c r="GMY853" s="13"/>
      <c r="GMZ853" s="13"/>
      <c r="GNA853" s="13"/>
      <c r="GNB853" s="13"/>
      <c r="GNC853" s="13"/>
      <c r="GND853" s="13"/>
      <c r="GNE853" s="13"/>
      <c r="GNF853" s="13"/>
      <c r="GNG853" s="13"/>
      <c r="GNH853" s="13"/>
      <c r="GNI853" s="13"/>
      <c r="GNJ853" s="13"/>
      <c r="GNK853" s="13"/>
      <c r="GNL853" s="13"/>
      <c r="GNM853" s="13"/>
      <c r="GNN853" s="13"/>
      <c r="GNO853" s="13"/>
      <c r="GNP853" s="13"/>
      <c r="GNQ853" s="13"/>
      <c r="GNR853" s="13"/>
      <c r="GNS853" s="13"/>
      <c r="GNT853" s="13"/>
      <c r="GNU853" s="13"/>
      <c r="GNV853" s="13"/>
      <c r="GNW853" s="13"/>
      <c r="GNX853" s="13"/>
      <c r="GNY853" s="13"/>
      <c r="GNZ853" s="13"/>
      <c r="GOA853" s="13"/>
      <c r="GOB853" s="13"/>
      <c r="GOC853" s="13"/>
      <c r="GOD853" s="13"/>
      <c r="GOE853" s="13"/>
      <c r="GOF853" s="13"/>
      <c r="GOG853" s="13"/>
      <c r="GOH853" s="13"/>
      <c r="GOI853" s="13"/>
      <c r="GOJ853" s="13"/>
      <c r="GOK853" s="13"/>
      <c r="GOL853" s="13"/>
      <c r="GOM853" s="13"/>
      <c r="GON853" s="13"/>
      <c r="GOO853" s="13"/>
      <c r="GOP853" s="13"/>
      <c r="GOQ853" s="13"/>
      <c r="GOR853" s="13"/>
      <c r="GOS853" s="13"/>
      <c r="GOT853" s="13"/>
      <c r="GOU853" s="13"/>
      <c r="GOV853" s="13"/>
      <c r="GOW853" s="13"/>
      <c r="GOX853" s="13"/>
      <c r="GOY853" s="13"/>
      <c r="GOZ853" s="13"/>
      <c r="GPA853" s="13"/>
      <c r="GPB853" s="13"/>
      <c r="GPC853" s="13"/>
      <c r="GPD853" s="13"/>
      <c r="GPE853" s="13"/>
      <c r="GPF853" s="13"/>
      <c r="GPG853" s="13"/>
      <c r="GPH853" s="13"/>
      <c r="GPI853" s="13"/>
      <c r="GPJ853" s="13"/>
      <c r="GPK853" s="13"/>
      <c r="GPL853" s="13"/>
      <c r="GPM853" s="13"/>
      <c r="GPN853" s="13"/>
      <c r="GPO853" s="13"/>
      <c r="GPP853" s="13"/>
      <c r="GPQ853" s="13"/>
      <c r="GPR853" s="13"/>
      <c r="GPS853" s="13"/>
      <c r="GPT853" s="13"/>
      <c r="GPU853" s="13"/>
      <c r="GPV853" s="13"/>
      <c r="GPW853" s="13"/>
      <c r="GPX853" s="13"/>
      <c r="GPY853" s="13"/>
      <c r="GPZ853" s="13"/>
      <c r="GQA853" s="13"/>
      <c r="GQB853" s="13"/>
      <c r="GQC853" s="13"/>
      <c r="GQD853" s="13"/>
      <c r="GQE853" s="13"/>
      <c r="GQF853" s="13"/>
      <c r="GQG853" s="13"/>
      <c r="GQH853" s="13"/>
      <c r="GQI853" s="13"/>
      <c r="GQJ853" s="13"/>
      <c r="GQK853" s="13"/>
      <c r="GQL853" s="13"/>
      <c r="GQM853" s="13"/>
      <c r="GQN853" s="13"/>
      <c r="GQO853" s="13"/>
      <c r="GQP853" s="13"/>
      <c r="GQQ853" s="13"/>
      <c r="GQR853" s="13"/>
      <c r="GQS853" s="13"/>
      <c r="GQT853" s="13"/>
      <c r="GQU853" s="13"/>
      <c r="GQV853" s="13"/>
      <c r="GQW853" s="13"/>
      <c r="GQX853" s="13"/>
      <c r="GQY853" s="13"/>
      <c r="GQZ853" s="13"/>
      <c r="GRA853" s="13"/>
      <c r="GRB853" s="13"/>
      <c r="GRC853" s="13"/>
      <c r="GRD853" s="13"/>
      <c r="GRE853" s="13"/>
      <c r="GRF853" s="13"/>
      <c r="GRG853" s="13"/>
      <c r="GRH853" s="13"/>
      <c r="GRI853" s="13"/>
      <c r="GRJ853" s="13"/>
      <c r="GRK853" s="13"/>
      <c r="GRL853" s="13"/>
      <c r="GRM853" s="13"/>
      <c r="GRN853" s="13"/>
      <c r="GRO853" s="13"/>
      <c r="GRP853" s="13"/>
      <c r="GRQ853" s="13"/>
      <c r="GRR853" s="13"/>
      <c r="GRS853" s="13"/>
      <c r="GRT853" s="13"/>
      <c r="GRU853" s="13"/>
      <c r="GRV853" s="13"/>
      <c r="GRW853" s="13"/>
      <c r="GRX853" s="13"/>
      <c r="GRY853" s="13"/>
      <c r="GRZ853" s="13"/>
      <c r="GSA853" s="13"/>
      <c r="GSB853" s="13"/>
      <c r="GSC853" s="13"/>
      <c r="GSD853" s="13"/>
      <c r="GSE853" s="13"/>
      <c r="GSF853" s="13"/>
      <c r="GSG853" s="13"/>
      <c r="GSH853" s="13"/>
      <c r="GSI853" s="13"/>
      <c r="GSJ853" s="13"/>
      <c r="GSK853" s="13"/>
      <c r="GSL853" s="13"/>
      <c r="GSM853" s="13"/>
      <c r="GSN853" s="13"/>
      <c r="GSO853" s="13"/>
      <c r="GSP853" s="13"/>
      <c r="GSQ853" s="13"/>
      <c r="GSR853" s="13"/>
      <c r="GSS853" s="13"/>
      <c r="GST853" s="13"/>
      <c r="GSU853" s="13"/>
      <c r="GSV853" s="13"/>
      <c r="GSW853" s="13"/>
      <c r="GSX853" s="13"/>
      <c r="GSY853" s="13"/>
      <c r="GSZ853" s="13"/>
      <c r="GTA853" s="13"/>
      <c r="GTB853" s="13"/>
      <c r="GTC853" s="13"/>
      <c r="GTD853" s="13"/>
      <c r="GTE853" s="13"/>
      <c r="GTF853" s="13"/>
      <c r="GTG853" s="13"/>
      <c r="GTH853" s="13"/>
      <c r="GTI853" s="13"/>
      <c r="GTJ853" s="13"/>
      <c r="GTK853" s="13"/>
      <c r="GTL853" s="13"/>
      <c r="GTM853" s="13"/>
      <c r="GTN853" s="13"/>
      <c r="GTO853" s="13"/>
      <c r="GTP853" s="13"/>
      <c r="GTQ853" s="13"/>
      <c r="GTR853" s="13"/>
      <c r="GTS853" s="13"/>
      <c r="GTT853" s="13"/>
      <c r="GTU853" s="13"/>
      <c r="GTV853" s="13"/>
      <c r="GTW853" s="13"/>
      <c r="GTX853" s="13"/>
      <c r="GTY853" s="13"/>
      <c r="GTZ853" s="13"/>
      <c r="GUA853" s="13"/>
      <c r="GUB853" s="13"/>
      <c r="GUC853" s="13"/>
      <c r="GUD853" s="13"/>
      <c r="GUE853" s="13"/>
      <c r="GUF853" s="13"/>
      <c r="GUG853" s="13"/>
      <c r="GUH853" s="13"/>
      <c r="GUI853" s="13"/>
      <c r="GUJ853" s="13"/>
      <c r="GUK853" s="13"/>
      <c r="GUL853" s="13"/>
      <c r="GUM853" s="13"/>
      <c r="GUN853" s="13"/>
      <c r="GUO853" s="13"/>
      <c r="GUP853" s="13"/>
      <c r="GUQ853" s="13"/>
      <c r="GUR853" s="13"/>
      <c r="GUS853" s="13"/>
      <c r="GUT853" s="13"/>
      <c r="GUU853" s="13"/>
      <c r="GUV853" s="13"/>
      <c r="GUW853" s="13"/>
      <c r="GUX853" s="13"/>
      <c r="GUY853" s="13"/>
      <c r="GUZ853" s="13"/>
      <c r="GVA853" s="13"/>
      <c r="GVB853" s="13"/>
      <c r="GVC853" s="13"/>
      <c r="GVD853" s="13"/>
      <c r="GVE853" s="13"/>
      <c r="GVF853" s="13"/>
      <c r="GVG853" s="13"/>
      <c r="GVH853" s="13"/>
      <c r="GVI853" s="13"/>
      <c r="GVJ853" s="13"/>
      <c r="GVK853" s="13"/>
      <c r="GVL853" s="13"/>
      <c r="GVM853" s="13"/>
      <c r="GVN853" s="13"/>
      <c r="GVO853" s="13"/>
      <c r="GVP853" s="13"/>
      <c r="GVQ853" s="13"/>
      <c r="GVR853" s="13"/>
      <c r="GVS853" s="13"/>
      <c r="GVT853" s="13"/>
      <c r="GVU853" s="13"/>
      <c r="GVV853" s="13"/>
      <c r="GVW853" s="13"/>
      <c r="GVX853" s="13"/>
      <c r="GVY853" s="13"/>
      <c r="GVZ853" s="13"/>
      <c r="GWA853" s="13"/>
      <c r="GWB853" s="13"/>
      <c r="GWC853" s="13"/>
      <c r="GWD853" s="13"/>
      <c r="GWE853" s="13"/>
      <c r="GWF853" s="13"/>
      <c r="GWG853" s="13"/>
      <c r="GWH853" s="13"/>
      <c r="GWI853" s="13"/>
      <c r="GWJ853" s="13"/>
      <c r="GWK853" s="13"/>
      <c r="GWL853" s="13"/>
      <c r="GWM853" s="13"/>
      <c r="GWN853" s="13"/>
      <c r="GWO853" s="13"/>
      <c r="GWP853" s="13"/>
      <c r="GWQ853" s="13"/>
      <c r="GWR853" s="13"/>
      <c r="GWS853" s="13"/>
      <c r="GWT853" s="13"/>
      <c r="GWU853" s="13"/>
      <c r="GWV853" s="13"/>
      <c r="GWW853" s="13"/>
      <c r="GWX853" s="13"/>
      <c r="GWY853" s="13"/>
      <c r="GWZ853" s="13"/>
      <c r="GXA853" s="13"/>
      <c r="GXB853" s="13"/>
      <c r="GXC853" s="13"/>
      <c r="GXD853" s="13"/>
      <c r="GXE853" s="13"/>
      <c r="GXF853" s="13"/>
      <c r="GXG853" s="13"/>
      <c r="GXH853" s="13"/>
      <c r="GXI853" s="13"/>
      <c r="GXJ853" s="13"/>
      <c r="GXK853" s="13"/>
      <c r="GXL853" s="13"/>
      <c r="GXM853" s="13"/>
      <c r="GXN853" s="13"/>
      <c r="GXO853" s="13"/>
      <c r="GXP853" s="13"/>
      <c r="GXQ853" s="13"/>
      <c r="GXR853" s="13"/>
      <c r="GXS853" s="13"/>
      <c r="GXT853" s="13"/>
      <c r="GXU853" s="13"/>
      <c r="GXV853" s="13"/>
      <c r="GXW853" s="13"/>
      <c r="GXX853" s="13"/>
      <c r="GXY853" s="13"/>
      <c r="GXZ853" s="13"/>
      <c r="GYA853" s="13"/>
      <c r="GYB853" s="13"/>
      <c r="GYC853" s="13"/>
      <c r="GYD853" s="13"/>
      <c r="GYE853" s="13"/>
      <c r="GYF853" s="13"/>
      <c r="GYG853" s="13"/>
      <c r="GYH853" s="13"/>
      <c r="GYI853" s="13"/>
      <c r="GYJ853" s="13"/>
      <c r="GYK853" s="13"/>
      <c r="GYL853" s="13"/>
      <c r="GYM853" s="13"/>
      <c r="GYN853" s="13"/>
      <c r="GYO853" s="13"/>
      <c r="GYP853" s="13"/>
      <c r="GYQ853" s="13"/>
      <c r="GYR853" s="13"/>
      <c r="GYS853" s="13"/>
      <c r="GYT853" s="13"/>
      <c r="GYU853" s="13"/>
      <c r="GYV853" s="13"/>
      <c r="GYW853" s="13"/>
      <c r="GYX853" s="13"/>
      <c r="GYY853" s="13"/>
      <c r="GYZ853" s="13"/>
      <c r="GZA853" s="13"/>
      <c r="GZB853" s="13"/>
      <c r="GZC853" s="13"/>
      <c r="GZD853" s="13"/>
      <c r="GZE853" s="13"/>
      <c r="GZF853" s="13"/>
      <c r="GZG853" s="13"/>
      <c r="GZH853" s="13"/>
      <c r="GZI853" s="13"/>
      <c r="GZJ853" s="13"/>
      <c r="GZK853" s="13"/>
      <c r="GZL853" s="13"/>
      <c r="GZM853" s="13"/>
      <c r="GZN853" s="13"/>
      <c r="GZO853" s="13"/>
      <c r="GZP853" s="13"/>
      <c r="GZQ853" s="13"/>
      <c r="GZR853" s="13"/>
      <c r="GZS853" s="13"/>
      <c r="GZT853" s="13"/>
      <c r="GZU853" s="13"/>
      <c r="GZV853" s="13"/>
      <c r="GZW853" s="13"/>
      <c r="GZX853" s="13"/>
      <c r="GZY853" s="13"/>
      <c r="GZZ853" s="13"/>
      <c r="HAA853" s="13"/>
      <c r="HAB853" s="13"/>
      <c r="HAC853" s="13"/>
      <c r="HAD853" s="13"/>
      <c r="HAE853" s="13"/>
      <c r="HAF853" s="13"/>
      <c r="HAG853" s="13"/>
      <c r="HAH853" s="13"/>
      <c r="HAI853" s="13"/>
      <c r="HAJ853" s="13"/>
      <c r="HAK853" s="13"/>
      <c r="HAL853" s="13"/>
      <c r="HAM853" s="13"/>
      <c r="HAN853" s="13"/>
      <c r="HAO853" s="13"/>
      <c r="HAP853" s="13"/>
      <c r="HAQ853" s="13"/>
      <c r="HAR853" s="13"/>
      <c r="HAS853" s="13"/>
      <c r="HAT853" s="13"/>
      <c r="HAU853" s="13"/>
      <c r="HAV853" s="13"/>
      <c r="HAW853" s="13"/>
      <c r="HAX853" s="13"/>
      <c r="HAY853" s="13"/>
      <c r="HAZ853" s="13"/>
      <c r="HBA853" s="13"/>
      <c r="HBB853" s="13"/>
      <c r="HBC853" s="13"/>
      <c r="HBD853" s="13"/>
      <c r="HBE853" s="13"/>
      <c r="HBF853" s="13"/>
      <c r="HBG853" s="13"/>
      <c r="HBH853" s="13"/>
      <c r="HBI853" s="13"/>
      <c r="HBJ853" s="13"/>
      <c r="HBK853" s="13"/>
      <c r="HBL853" s="13"/>
      <c r="HBM853" s="13"/>
      <c r="HBN853" s="13"/>
      <c r="HBO853" s="13"/>
      <c r="HBP853" s="13"/>
      <c r="HBQ853" s="13"/>
      <c r="HBR853" s="13"/>
      <c r="HBS853" s="13"/>
      <c r="HBT853" s="13"/>
      <c r="HBU853" s="13"/>
      <c r="HBV853" s="13"/>
      <c r="HBW853" s="13"/>
      <c r="HBX853" s="13"/>
      <c r="HBY853" s="13"/>
      <c r="HBZ853" s="13"/>
      <c r="HCA853" s="13"/>
      <c r="HCB853" s="13"/>
      <c r="HCC853" s="13"/>
      <c r="HCD853" s="13"/>
      <c r="HCE853" s="13"/>
      <c r="HCF853" s="13"/>
      <c r="HCG853" s="13"/>
      <c r="HCH853" s="13"/>
      <c r="HCI853" s="13"/>
      <c r="HCJ853" s="13"/>
      <c r="HCK853" s="13"/>
      <c r="HCL853" s="13"/>
      <c r="HCM853" s="13"/>
      <c r="HCN853" s="13"/>
      <c r="HCO853" s="13"/>
      <c r="HCP853" s="13"/>
      <c r="HCQ853" s="13"/>
      <c r="HCR853" s="13"/>
      <c r="HCS853" s="13"/>
      <c r="HCT853" s="13"/>
      <c r="HCU853" s="13"/>
      <c r="HCV853" s="13"/>
      <c r="HCW853" s="13"/>
      <c r="HCX853" s="13"/>
      <c r="HCY853" s="13"/>
      <c r="HCZ853" s="13"/>
      <c r="HDA853" s="13"/>
      <c r="HDB853" s="13"/>
      <c r="HDC853" s="13"/>
      <c r="HDD853" s="13"/>
      <c r="HDE853" s="13"/>
      <c r="HDF853" s="13"/>
      <c r="HDG853" s="13"/>
      <c r="HDH853" s="13"/>
      <c r="HDI853" s="13"/>
      <c r="HDJ853" s="13"/>
      <c r="HDK853" s="13"/>
      <c r="HDL853" s="13"/>
      <c r="HDM853" s="13"/>
      <c r="HDN853" s="13"/>
      <c r="HDO853" s="13"/>
      <c r="HDP853" s="13"/>
      <c r="HDQ853" s="13"/>
      <c r="HDR853" s="13"/>
      <c r="HDS853" s="13"/>
      <c r="HDT853" s="13"/>
      <c r="HDU853" s="13"/>
      <c r="HDV853" s="13"/>
      <c r="HDW853" s="13"/>
      <c r="HDX853" s="13"/>
      <c r="HDY853" s="13"/>
      <c r="HDZ853" s="13"/>
      <c r="HEA853" s="13"/>
      <c r="HEB853" s="13"/>
      <c r="HEC853" s="13"/>
      <c r="HED853" s="13"/>
      <c r="HEE853" s="13"/>
      <c r="HEF853" s="13"/>
      <c r="HEG853" s="13"/>
      <c r="HEH853" s="13"/>
      <c r="HEI853" s="13"/>
      <c r="HEJ853" s="13"/>
      <c r="HEK853" s="13"/>
      <c r="HEL853" s="13"/>
      <c r="HEM853" s="13"/>
      <c r="HEN853" s="13"/>
      <c r="HEO853" s="13"/>
      <c r="HEP853" s="13"/>
      <c r="HEQ853" s="13"/>
      <c r="HER853" s="13"/>
      <c r="HES853" s="13"/>
      <c r="HET853" s="13"/>
      <c r="HEU853" s="13"/>
      <c r="HEV853" s="13"/>
      <c r="HEW853" s="13"/>
      <c r="HEX853" s="13"/>
      <c r="HEY853" s="13"/>
      <c r="HEZ853" s="13"/>
      <c r="HFA853" s="13"/>
      <c r="HFB853" s="13"/>
      <c r="HFC853" s="13"/>
      <c r="HFD853" s="13"/>
      <c r="HFE853" s="13"/>
      <c r="HFF853" s="13"/>
      <c r="HFG853" s="13"/>
      <c r="HFH853" s="13"/>
      <c r="HFI853" s="13"/>
      <c r="HFJ853" s="13"/>
      <c r="HFK853" s="13"/>
      <c r="HFL853" s="13"/>
      <c r="HFM853" s="13"/>
      <c r="HFN853" s="13"/>
      <c r="HFO853" s="13"/>
      <c r="HFP853" s="13"/>
      <c r="HFQ853" s="13"/>
      <c r="HFR853" s="13"/>
      <c r="HFS853" s="13"/>
      <c r="HFT853" s="13"/>
      <c r="HFU853" s="13"/>
      <c r="HFV853" s="13"/>
      <c r="HFW853" s="13"/>
      <c r="HFX853" s="13"/>
      <c r="HFY853" s="13"/>
      <c r="HFZ853" s="13"/>
      <c r="HGA853" s="13"/>
      <c r="HGB853" s="13"/>
      <c r="HGC853" s="13"/>
      <c r="HGD853" s="13"/>
      <c r="HGE853" s="13"/>
      <c r="HGF853" s="13"/>
      <c r="HGG853" s="13"/>
      <c r="HGH853" s="13"/>
      <c r="HGI853" s="13"/>
      <c r="HGJ853" s="13"/>
      <c r="HGK853" s="13"/>
      <c r="HGL853" s="13"/>
      <c r="HGM853" s="13"/>
      <c r="HGN853" s="13"/>
      <c r="HGO853" s="13"/>
      <c r="HGP853" s="13"/>
      <c r="HGQ853" s="13"/>
      <c r="HGR853" s="13"/>
      <c r="HGS853" s="13"/>
      <c r="HGT853" s="13"/>
      <c r="HGU853" s="13"/>
      <c r="HGV853" s="13"/>
      <c r="HGW853" s="13"/>
      <c r="HGX853" s="13"/>
      <c r="HGY853" s="13"/>
      <c r="HGZ853" s="13"/>
      <c r="HHA853" s="13"/>
      <c r="HHB853" s="13"/>
      <c r="HHC853" s="13"/>
      <c r="HHD853" s="13"/>
      <c r="HHE853" s="13"/>
      <c r="HHF853" s="13"/>
      <c r="HHG853" s="13"/>
      <c r="HHH853" s="13"/>
      <c r="HHI853" s="13"/>
      <c r="HHJ853" s="13"/>
      <c r="HHK853" s="13"/>
      <c r="HHL853" s="13"/>
      <c r="HHM853" s="13"/>
      <c r="HHN853" s="13"/>
      <c r="HHO853" s="13"/>
      <c r="HHP853" s="13"/>
      <c r="HHQ853" s="13"/>
      <c r="HHR853" s="13"/>
      <c r="HHS853" s="13"/>
      <c r="HHT853" s="13"/>
      <c r="HHU853" s="13"/>
      <c r="HHV853" s="13"/>
      <c r="HHW853" s="13"/>
      <c r="HHX853" s="13"/>
      <c r="HHY853" s="13"/>
      <c r="HHZ853" s="13"/>
      <c r="HIA853" s="13"/>
      <c r="HIB853" s="13"/>
      <c r="HIC853" s="13"/>
      <c r="HID853" s="13"/>
      <c r="HIE853" s="13"/>
      <c r="HIF853" s="13"/>
      <c r="HIG853" s="13"/>
      <c r="HIH853" s="13"/>
      <c r="HII853" s="13"/>
      <c r="HIJ853" s="13"/>
      <c r="HIK853" s="13"/>
      <c r="HIL853" s="13"/>
      <c r="HIM853" s="13"/>
      <c r="HIN853" s="13"/>
      <c r="HIO853" s="13"/>
      <c r="HIP853" s="13"/>
      <c r="HIQ853" s="13"/>
      <c r="HIR853" s="13"/>
      <c r="HIS853" s="13"/>
      <c r="HIT853" s="13"/>
      <c r="HIU853" s="13"/>
      <c r="HIV853" s="13"/>
      <c r="HIW853" s="13"/>
      <c r="HIX853" s="13"/>
      <c r="HIY853" s="13"/>
      <c r="HIZ853" s="13"/>
      <c r="HJA853" s="13"/>
      <c r="HJB853" s="13"/>
      <c r="HJC853" s="13"/>
      <c r="HJD853" s="13"/>
      <c r="HJE853" s="13"/>
      <c r="HJF853" s="13"/>
      <c r="HJG853" s="13"/>
      <c r="HJH853" s="13"/>
      <c r="HJI853" s="13"/>
      <c r="HJJ853" s="13"/>
      <c r="HJK853" s="13"/>
      <c r="HJL853" s="13"/>
      <c r="HJM853" s="13"/>
      <c r="HJN853" s="13"/>
      <c r="HJO853" s="13"/>
      <c r="HJP853" s="13"/>
      <c r="HJQ853" s="13"/>
      <c r="HJR853" s="13"/>
      <c r="HJS853" s="13"/>
      <c r="HJT853" s="13"/>
      <c r="HJU853" s="13"/>
      <c r="HJV853" s="13"/>
      <c r="HJW853" s="13"/>
      <c r="HJX853" s="13"/>
      <c r="HJY853" s="13"/>
      <c r="HJZ853" s="13"/>
      <c r="HKA853" s="13"/>
      <c r="HKB853" s="13"/>
      <c r="HKC853" s="13"/>
      <c r="HKD853" s="13"/>
      <c r="HKE853" s="13"/>
      <c r="HKF853" s="13"/>
      <c r="HKG853" s="13"/>
      <c r="HKH853" s="13"/>
      <c r="HKI853" s="13"/>
      <c r="HKJ853" s="13"/>
      <c r="HKK853" s="13"/>
      <c r="HKL853" s="13"/>
      <c r="HKM853" s="13"/>
      <c r="HKN853" s="13"/>
      <c r="HKO853" s="13"/>
      <c r="HKP853" s="13"/>
      <c r="HKQ853" s="13"/>
      <c r="HKR853" s="13"/>
      <c r="HKS853" s="13"/>
      <c r="HKT853" s="13"/>
      <c r="HKU853" s="13"/>
      <c r="HKV853" s="13"/>
      <c r="HKW853" s="13"/>
      <c r="HKX853" s="13"/>
      <c r="HKY853" s="13"/>
      <c r="HKZ853" s="13"/>
      <c r="HLA853" s="13"/>
      <c r="HLB853" s="13"/>
      <c r="HLC853" s="13"/>
      <c r="HLD853" s="13"/>
      <c r="HLE853" s="13"/>
      <c r="HLF853" s="13"/>
      <c r="HLG853" s="13"/>
      <c r="HLH853" s="13"/>
      <c r="HLI853" s="13"/>
      <c r="HLJ853" s="13"/>
      <c r="HLK853" s="13"/>
      <c r="HLL853" s="13"/>
      <c r="HLM853" s="13"/>
      <c r="HLN853" s="13"/>
      <c r="HLO853" s="13"/>
      <c r="HLP853" s="13"/>
      <c r="HLQ853" s="13"/>
      <c r="HLR853" s="13"/>
      <c r="HLS853" s="13"/>
      <c r="HLT853" s="13"/>
      <c r="HLU853" s="13"/>
      <c r="HLV853" s="13"/>
      <c r="HLW853" s="13"/>
      <c r="HLX853" s="13"/>
      <c r="HLY853" s="13"/>
      <c r="HLZ853" s="13"/>
      <c r="HMA853" s="13"/>
      <c r="HMB853" s="13"/>
      <c r="HMC853" s="13"/>
      <c r="HMD853" s="13"/>
      <c r="HME853" s="13"/>
      <c r="HMF853" s="13"/>
      <c r="HMG853" s="13"/>
      <c r="HMH853" s="13"/>
      <c r="HMI853" s="13"/>
      <c r="HMJ853" s="13"/>
      <c r="HMK853" s="13"/>
      <c r="HML853" s="13"/>
      <c r="HMM853" s="13"/>
      <c r="HMN853" s="13"/>
      <c r="HMO853" s="13"/>
      <c r="HMP853" s="13"/>
      <c r="HMQ853" s="13"/>
      <c r="HMR853" s="13"/>
      <c r="HMS853" s="13"/>
      <c r="HMT853" s="13"/>
      <c r="HMU853" s="13"/>
      <c r="HMV853" s="13"/>
      <c r="HMW853" s="13"/>
      <c r="HMX853" s="13"/>
      <c r="HMY853" s="13"/>
      <c r="HMZ853" s="13"/>
      <c r="HNA853" s="13"/>
      <c r="HNB853" s="13"/>
      <c r="HNC853" s="13"/>
      <c r="HND853" s="13"/>
      <c r="HNE853" s="13"/>
      <c r="HNF853" s="13"/>
      <c r="HNG853" s="13"/>
      <c r="HNH853" s="13"/>
      <c r="HNI853" s="13"/>
      <c r="HNJ853" s="13"/>
      <c r="HNK853" s="13"/>
      <c r="HNL853" s="13"/>
      <c r="HNM853" s="13"/>
      <c r="HNN853" s="13"/>
      <c r="HNO853" s="13"/>
      <c r="HNP853" s="13"/>
      <c r="HNQ853" s="13"/>
      <c r="HNR853" s="13"/>
      <c r="HNS853" s="13"/>
      <c r="HNT853" s="13"/>
      <c r="HNU853" s="13"/>
      <c r="HNV853" s="13"/>
      <c r="HNW853" s="13"/>
      <c r="HNX853" s="13"/>
      <c r="HNY853" s="13"/>
      <c r="HNZ853" s="13"/>
      <c r="HOA853" s="13"/>
      <c r="HOB853" s="13"/>
      <c r="HOC853" s="13"/>
      <c r="HOD853" s="13"/>
      <c r="HOE853" s="13"/>
      <c r="HOF853" s="13"/>
      <c r="HOG853" s="13"/>
      <c r="HOH853" s="13"/>
      <c r="HOI853" s="13"/>
      <c r="HOJ853" s="13"/>
      <c r="HOK853" s="13"/>
      <c r="HOL853" s="13"/>
      <c r="HOM853" s="13"/>
      <c r="HON853" s="13"/>
      <c r="HOO853" s="13"/>
      <c r="HOP853" s="13"/>
      <c r="HOQ853" s="13"/>
      <c r="HOR853" s="13"/>
      <c r="HOS853" s="13"/>
      <c r="HOT853" s="13"/>
      <c r="HOU853" s="13"/>
      <c r="HOV853" s="13"/>
      <c r="HOW853" s="13"/>
      <c r="HOX853" s="13"/>
      <c r="HOY853" s="13"/>
      <c r="HOZ853" s="13"/>
      <c r="HPA853" s="13"/>
      <c r="HPB853" s="13"/>
      <c r="HPC853" s="13"/>
      <c r="HPD853" s="13"/>
      <c r="HPE853" s="13"/>
      <c r="HPF853" s="13"/>
      <c r="HPG853" s="13"/>
      <c r="HPH853" s="13"/>
      <c r="HPI853" s="13"/>
      <c r="HPJ853" s="13"/>
      <c r="HPK853" s="13"/>
      <c r="HPL853" s="13"/>
      <c r="HPM853" s="13"/>
      <c r="HPN853" s="13"/>
      <c r="HPO853" s="13"/>
      <c r="HPP853" s="13"/>
      <c r="HPQ853" s="13"/>
      <c r="HPR853" s="13"/>
      <c r="HPS853" s="13"/>
      <c r="HPT853" s="13"/>
      <c r="HPU853" s="13"/>
      <c r="HPV853" s="13"/>
      <c r="HPW853" s="13"/>
      <c r="HPX853" s="13"/>
      <c r="HPY853" s="13"/>
      <c r="HPZ853" s="13"/>
      <c r="HQA853" s="13"/>
      <c r="HQB853" s="13"/>
      <c r="HQC853" s="13"/>
      <c r="HQD853" s="13"/>
      <c r="HQE853" s="13"/>
      <c r="HQF853" s="13"/>
      <c r="HQG853" s="13"/>
      <c r="HQH853" s="13"/>
      <c r="HQI853" s="13"/>
      <c r="HQJ853" s="13"/>
      <c r="HQK853" s="13"/>
      <c r="HQL853" s="13"/>
      <c r="HQM853" s="13"/>
      <c r="HQN853" s="13"/>
      <c r="HQO853" s="13"/>
      <c r="HQP853" s="13"/>
      <c r="HQQ853" s="13"/>
      <c r="HQR853" s="13"/>
      <c r="HQS853" s="13"/>
      <c r="HQT853" s="13"/>
      <c r="HQU853" s="13"/>
      <c r="HQV853" s="13"/>
      <c r="HQW853" s="13"/>
      <c r="HQX853" s="13"/>
      <c r="HQY853" s="13"/>
      <c r="HQZ853" s="13"/>
      <c r="HRA853" s="13"/>
      <c r="HRB853" s="13"/>
      <c r="HRC853" s="13"/>
      <c r="HRD853" s="13"/>
      <c r="HRE853" s="13"/>
      <c r="HRF853" s="13"/>
      <c r="HRG853" s="13"/>
      <c r="HRH853" s="13"/>
      <c r="HRI853" s="13"/>
      <c r="HRJ853" s="13"/>
      <c r="HRK853" s="13"/>
      <c r="HRL853" s="13"/>
      <c r="HRM853" s="13"/>
      <c r="HRN853" s="13"/>
      <c r="HRO853" s="13"/>
      <c r="HRP853" s="13"/>
      <c r="HRQ853" s="13"/>
      <c r="HRR853" s="13"/>
      <c r="HRS853" s="13"/>
      <c r="HRT853" s="13"/>
      <c r="HRU853" s="13"/>
      <c r="HRV853" s="13"/>
      <c r="HRW853" s="13"/>
      <c r="HRX853" s="13"/>
      <c r="HRY853" s="13"/>
      <c r="HRZ853" s="13"/>
      <c r="HSA853" s="13"/>
      <c r="HSB853" s="13"/>
      <c r="HSC853" s="13"/>
      <c r="HSD853" s="13"/>
      <c r="HSE853" s="13"/>
      <c r="HSF853" s="13"/>
      <c r="HSG853" s="13"/>
      <c r="HSH853" s="13"/>
      <c r="HSI853" s="13"/>
      <c r="HSJ853" s="13"/>
      <c r="HSK853" s="13"/>
      <c r="HSL853" s="13"/>
      <c r="HSM853" s="13"/>
      <c r="HSN853" s="13"/>
      <c r="HSO853" s="13"/>
      <c r="HSP853" s="13"/>
      <c r="HSQ853" s="13"/>
      <c r="HSR853" s="13"/>
      <c r="HSS853" s="13"/>
      <c r="HST853" s="13"/>
      <c r="HSU853" s="13"/>
      <c r="HSV853" s="13"/>
      <c r="HSW853" s="13"/>
      <c r="HSX853" s="13"/>
      <c r="HSY853" s="13"/>
      <c r="HSZ853" s="13"/>
      <c r="HTA853" s="13"/>
      <c r="HTB853" s="13"/>
      <c r="HTC853" s="13"/>
      <c r="HTD853" s="13"/>
      <c r="HTE853" s="13"/>
      <c r="HTF853" s="13"/>
      <c r="HTG853" s="13"/>
      <c r="HTH853" s="13"/>
      <c r="HTI853" s="13"/>
      <c r="HTJ853" s="13"/>
      <c r="HTK853" s="13"/>
      <c r="HTL853" s="13"/>
      <c r="HTM853" s="13"/>
      <c r="HTN853" s="13"/>
      <c r="HTO853" s="13"/>
      <c r="HTP853" s="13"/>
      <c r="HTQ853" s="13"/>
      <c r="HTR853" s="13"/>
      <c r="HTS853" s="13"/>
      <c r="HTT853" s="13"/>
      <c r="HTU853" s="13"/>
      <c r="HTV853" s="13"/>
      <c r="HTW853" s="13"/>
      <c r="HTX853" s="13"/>
      <c r="HTY853" s="13"/>
      <c r="HTZ853" s="13"/>
      <c r="HUA853" s="13"/>
      <c r="HUB853" s="13"/>
      <c r="HUC853" s="13"/>
      <c r="HUD853" s="13"/>
      <c r="HUE853" s="13"/>
      <c r="HUF853" s="13"/>
      <c r="HUG853" s="13"/>
      <c r="HUH853" s="13"/>
      <c r="HUI853" s="13"/>
      <c r="HUJ853" s="13"/>
      <c r="HUK853" s="13"/>
      <c r="HUL853" s="13"/>
      <c r="HUM853" s="13"/>
      <c r="HUN853" s="13"/>
      <c r="HUO853" s="13"/>
      <c r="HUP853" s="13"/>
      <c r="HUQ853" s="13"/>
      <c r="HUR853" s="13"/>
      <c r="HUS853" s="13"/>
      <c r="HUT853" s="13"/>
      <c r="HUU853" s="13"/>
      <c r="HUV853" s="13"/>
      <c r="HUW853" s="13"/>
      <c r="HUX853" s="13"/>
      <c r="HUY853" s="13"/>
      <c r="HUZ853" s="13"/>
      <c r="HVA853" s="13"/>
      <c r="HVB853" s="13"/>
      <c r="HVC853" s="13"/>
      <c r="HVD853" s="13"/>
      <c r="HVE853" s="13"/>
      <c r="HVF853" s="13"/>
      <c r="HVG853" s="13"/>
      <c r="HVH853" s="13"/>
      <c r="HVI853" s="13"/>
      <c r="HVJ853" s="13"/>
      <c r="HVK853" s="13"/>
      <c r="HVL853" s="13"/>
      <c r="HVM853" s="13"/>
      <c r="HVN853" s="13"/>
      <c r="HVO853" s="13"/>
      <c r="HVP853" s="13"/>
      <c r="HVQ853" s="13"/>
      <c r="HVR853" s="13"/>
      <c r="HVS853" s="13"/>
      <c r="HVT853" s="13"/>
      <c r="HVU853" s="13"/>
      <c r="HVV853" s="13"/>
      <c r="HVW853" s="13"/>
      <c r="HVX853" s="13"/>
      <c r="HVY853" s="13"/>
      <c r="HVZ853" s="13"/>
      <c r="HWA853" s="13"/>
      <c r="HWB853" s="13"/>
      <c r="HWC853" s="13"/>
      <c r="HWD853" s="13"/>
      <c r="HWE853" s="13"/>
      <c r="HWF853" s="13"/>
      <c r="HWG853" s="13"/>
      <c r="HWH853" s="13"/>
      <c r="HWI853" s="13"/>
      <c r="HWJ853" s="13"/>
      <c r="HWK853" s="13"/>
      <c r="HWL853" s="13"/>
      <c r="HWM853" s="13"/>
      <c r="HWN853" s="13"/>
      <c r="HWO853" s="13"/>
      <c r="HWP853" s="13"/>
      <c r="HWQ853" s="13"/>
      <c r="HWR853" s="13"/>
      <c r="HWS853" s="13"/>
      <c r="HWT853" s="13"/>
      <c r="HWU853" s="13"/>
      <c r="HWV853" s="13"/>
      <c r="HWW853" s="13"/>
      <c r="HWX853" s="13"/>
      <c r="HWY853" s="13"/>
      <c r="HWZ853" s="13"/>
      <c r="HXA853" s="13"/>
      <c r="HXB853" s="13"/>
      <c r="HXC853" s="13"/>
      <c r="HXD853" s="13"/>
      <c r="HXE853" s="13"/>
      <c r="HXF853" s="13"/>
      <c r="HXG853" s="13"/>
      <c r="HXH853" s="13"/>
      <c r="HXI853" s="13"/>
      <c r="HXJ853" s="13"/>
      <c r="HXK853" s="13"/>
      <c r="HXL853" s="13"/>
      <c r="HXM853" s="13"/>
      <c r="HXN853" s="13"/>
      <c r="HXO853" s="13"/>
      <c r="HXP853" s="13"/>
      <c r="HXQ853" s="13"/>
      <c r="HXR853" s="13"/>
      <c r="HXS853" s="13"/>
      <c r="HXT853" s="13"/>
      <c r="HXU853" s="13"/>
      <c r="HXV853" s="13"/>
      <c r="HXW853" s="13"/>
      <c r="HXX853" s="13"/>
      <c r="HXY853" s="13"/>
      <c r="HXZ853" s="13"/>
      <c r="HYA853" s="13"/>
      <c r="HYB853" s="13"/>
      <c r="HYC853" s="13"/>
      <c r="HYD853" s="13"/>
      <c r="HYE853" s="13"/>
      <c r="HYF853" s="13"/>
      <c r="HYG853" s="13"/>
      <c r="HYH853" s="13"/>
      <c r="HYI853" s="13"/>
      <c r="HYJ853" s="13"/>
      <c r="HYK853" s="13"/>
      <c r="HYL853" s="13"/>
      <c r="HYM853" s="13"/>
      <c r="HYN853" s="13"/>
      <c r="HYO853" s="13"/>
      <c r="HYP853" s="13"/>
      <c r="HYQ853" s="13"/>
      <c r="HYR853" s="13"/>
      <c r="HYS853" s="13"/>
      <c r="HYT853" s="13"/>
      <c r="HYU853" s="13"/>
      <c r="HYV853" s="13"/>
      <c r="HYW853" s="13"/>
      <c r="HYX853" s="13"/>
      <c r="HYY853" s="13"/>
      <c r="HYZ853" s="13"/>
      <c r="HZA853" s="13"/>
      <c r="HZB853" s="13"/>
      <c r="HZC853" s="13"/>
      <c r="HZD853" s="13"/>
      <c r="HZE853" s="13"/>
      <c r="HZF853" s="13"/>
      <c r="HZG853" s="13"/>
      <c r="HZH853" s="13"/>
      <c r="HZI853" s="13"/>
      <c r="HZJ853" s="13"/>
      <c r="HZK853" s="13"/>
      <c r="HZL853" s="13"/>
      <c r="HZM853" s="13"/>
      <c r="HZN853" s="13"/>
      <c r="HZO853" s="13"/>
      <c r="HZP853" s="13"/>
      <c r="HZQ853" s="13"/>
      <c r="HZR853" s="13"/>
      <c r="HZS853" s="13"/>
      <c r="HZT853" s="13"/>
      <c r="HZU853" s="13"/>
      <c r="HZV853" s="13"/>
      <c r="HZW853" s="13"/>
      <c r="HZX853" s="13"/>
      <c r="HZY853" s="13"/>
      <c r="HZZ853" s="13"/>
      <c r="IAA853" s="13"/>
      <c r="IAB853" s="13"/>
      <c r="IAC853" s="13"/>
      <c r="IAD853" s="13"/>
      <c r="IAE853" s="13"/>
      <c r="IAF853" s="13"/>
      <c r="IAG853" s="13"/>
      <c r="IAH853" s="13"/>
      <c r="IAI853" s="13"/>
      <c r="IAJ853" s="13"/>
      <c r="IAK853" s="13"/>
      <c r="IAL853" s="13"/>
      <c r="IAM853" s="13"/>
      <c r="IAN853" s="13"/>
      <c r="IAO853" s="13"/>
      <c r="IAP853" s="13"/>
      <c r="IAQ853" s="13"/>
      <c r="IAR853" s="13"/>
      <c r="IAS853" s="13"/>
      <c r="IAT853" s="13"/>
      <c r="IAU853" s="13"/>
      <c r="IAV853" s="13"/>
      <c r="IAW853" s="13"/>
      <c r="IAX853" s="13"/>
      <c r="IAY853" s="13"/>
      <c r="IAZ853" s="13"/>
      <c r="IBA853" s="13"/>
      <c r="IBB853" s="13"/>
      <c r="IBC853" s="13"/>
      <c r="IBD853" s="13"/>
      <c r="IBE853" s="13"/>
      <c r="IBF853" s="13"/>
      <c r="IBG853" s="13"/>
      <c r="IBH853" s="13"/>
      <c r="IBI853" s="13"/>
      <c r="IBJ853" s="13"/>
      <c r="IBK853" s="13"/>
      <c r="IBL853" s="13"/>
      <c r="IBM853" s="13"/>
      <c r="IBN853" s="13"/>
      <c r="IBO853" s="13"/>
      <c r="IBP853" s="13"/>
      <c r="IBQ853" s="13"/>
      <c r="IBR853" s="13"/>
      <c r="IBS853" s="13"/>
      <c r="IBT853" s="13"/>
      <c r="IBU853" s="13"/>
      <c r="IBV853" s="13"/>
      <c r="IBW853" s="13"/>
      <c r="IBX853" s="13"/>
      <c r="IBY853" s="13"/>
      <c r="IBZ853" s="13"/>
      <c r="ICA853" s="13"/>
      <c r="ICB853" s="13"/>
      <c r="ICC853" s="13"/>
      <c r="ICD853" s="13"/>
      <c r="ICE853" s="13"/>
      <c r="ICF853" s="13"/>
      <c r="ICG853" s="13"/>
      <c r="ICH853" s="13"/>
      <c r="ICI853" s="13"/>
      <c r="ICJ853" s="13"/>
      <c r="ICK853" s="13"/>
      <c r="ICL853" s="13"/>
      <c r="ICM853" s="13"/>
      <c r="ICN853" s="13"/>
      <c r="ICO853" s="13"/>
      <c r="ICP853" s="13"/>
      <c r="ICQ853" s="13"/>
      <c r="ICR853" s="13"/>
      <c r="ICS853" s="13"/>
      <c r="ICT853" s="13"/>
      <c r="ICU853" s="13"/>
      <c r="ICV853" s="13"/>
      <c r="ICW853" s="13"/>
      <c r="ICX853" s="13"/>
      <c r="ICY853" s="13"/>
      <c r="ICZ853" s="13"/>
      <c r="IDA853" s="13"/>
      <c r="IDB853" s="13"/>
      <c r="IDC853" s="13"/>
      <c r="IDD853" s="13"/>
      <c r="IDE853" s="13"/>
      <c r="IDF853" s="13"/>
      <c r="IDG853" s="13"/>
      <c r="IDH853" s="13"/>
      <c r="IDI853" s="13"/>
      <c r="IDJ853" s="13"/>
      <c r="IDK853" s="13"/>
      <c r="IDL853" s="13"/>
      <c r="IDM853" s="13"/>
      <c r="IDN853" s="13"/>
      <c r="IDO853" s="13"/>
      <c r="IDP853" s="13"/>
      <c r="IDQ853" s="13"/>
      <c r="IDR853" s="13"/>
      <c r="IDS853" s="13"/>
      <c r="IDT853" s="13"/>
      <c r="IDU853" s="13"/>
      <c r="IDV853" s="13"/>
      <c r="IDW853" s="13"/>
      <c r="IDX853" s="13"/>
      <c r="IDY853" s="13"/>
      <c r="IDZ853" s="13"/>
      <c r="IEA853" s="13"/>
      <c r="IEB853" s="13"/>
      <c r="IEC853" s="13"/>
      <c r="IED853" s="13"/>
      <c r="IEE853" s="13"/>
      <c r="IEF853" s="13"/>
      <c r="IEG853" s="13"/>
      <c r="IEH853" s="13"/>
      <c r="IEI853" s="13"/>
      <c r="IEJ853" s="13"/>
      <c r="IEK853" s="13"/>
      <c r="IEL853" s="13"/>
      <c r="IEM853" s="13"/>
      <c r="IEN853" s="13"/>
      <c r="IEO853" s="13"/>
      <c r="IEP853" s="13"/>
      <c r="IEQ853" s="13"/>
      <c r="IER853" s="13"/>
      <c r="IES853" s="13"/>
      <c r="IET853" s="13"/>
      <c r="IEU853" s="13"/>
      <c r="IEV853" s="13"/>
      <c r="IEW853" s="13"/>
      <c r="IEX853" s="13"/>
      <c r="IEY853" s="13"/>
      <c r="IEZ853" s="13"/>
      <c r="IFA853" s="13"/>
      <c r="IFB853" s="13"/>
      <c r="IFC853" s="13"/>
      <c r="IFD853" s="13"/>
      <c r="IFE853" s="13"/>
      <c r="IFF853" s="13"/>
      <c r="IFG853" s="13"/>
      <c r="IFH853" s="13"/>
      <c r="IFI853" s="13"/>
      <c r="IFJ853" s="13"/>
      <c r="IFK853" s="13"/>
      <c r="IFL853" s="13"/>
      <c r="IFM853" s="13"/>
      <c r="IFN853" s="13"/>
      <c r="IFO853" s="13"/>
      <c r="IFP853" s="13"/>
      <c r="IFQ853" s="13"/>
      <c r="IFR853" s="13"/>
      <c r="IFS853" s="13"/>
      <c r="IFT853" s="13"/>
      <c r="IFU853" s="13"/>
      <c r="IFV853" s="13"/>
      <c r="IFW853" s="13"/>
      <c r="IFX853" s="13"/>
      <c r="IFY853" s="13"/>
      <c r="IFZ853" s="13"/>
      <c r="IGA853" s="13"/>
      <c r="IGB853" s="13"/>
      <c r="IGC853" s="13"/>
      <c r="IGD853" s="13"/>
      <c r="IGE853" s="13"/>
      <c r="IGF853" s="13"/>
      <c r="IGG853" s="13"/>
      <c r="IGH853" s="13"/>
      <c r="IGI853" s="13"/>
      <c r="IGJ853" s="13"/>
      <c r="IGK853" s="13"/>
      <c r="IGL853" s="13"/>
      <c r="IGM853" s="13"/>
      <c r="IGN853" s="13"/>
      <c r="IGO853" s="13"/>
      <c r="IGP853" s="13"/>
      <c r="IGQ853" s="13"/>
      <c r="IGR853" s="13"/>
      <c r="IGS853" s="13"/>
      <c r="IGT853" s="13"/>
      <c r="IGU853" s="13"/>
      <c r="IGV853" s="13"/>
      <c r="IGW853" s="13"/>
      <c r="IGX853" s="13"/>
      <c r="IGY853" s="13"/>
      <c r="IGZ853" s="13"/>
      <c r="IHA853" s="13"/>
      <c r="IHB853" s="13"/>
      <c r="IHC853" s="13"/>
      <c r="IHD853" s="13"/>
      <c r="IHE853" s="13"/>
      <c r="IHF853" s="13"/>
      <c r="IHG853" s="13"/>
      <c r="IHH853" s="13"/>
      <c r="IHI853" s="13"/>
      <c r="IHJ853" s="13"/>
      <c r="IHK853" s="13"/>
      <c r="IHL853" s="13"/>
      <c r="IHM853" s="13"/>
      <c r="IHN853" s="13"/>
      <c r="IHO853" s="13"/>
      <c r="IHP853" s="13"/>
      <c r="IHQ853" s="13"/>
      <c r="IHR853" s="13"/>
      <c r="IHS853" s="13"/>
      <c r="IHT853" s="13"/>
      <c r="IHU853" s="13"/>
      <c r="IHV853" s="13"/>
      <c r="IHW853" s="13"/>
      <c r="IHX853" s="13"/>
      <c r="IHY853" s="13"/>
      <c r="IHZ853" s="13"/>
      <c r="IIA853" s="13"/>
      <c r="IIB853" s="13"/>
      <c r="IIC853" s="13"/>
      <c r="IID853" s="13"/>
      <c r="IIE853" s="13"/>
      <c r="IIF853" s="13"/>
      <c r="IIG853" s="13"/>
      <c r="IIH853" s="13"/>
      <c r="III853" s="13"/>
      <c r="IIJ853" s="13"/>
      <c r="IIK853" s="13"/>
      <c r="IIL853" s="13"/>
      <c r="IIM853" s="13"/>
      <c r="IIN853" s="13"/>
      <c r="IIO853" s="13"/>
      <c r="IIP853" s="13"/>
      <c r="IIQ853" s="13"/>
      <c r="IIR853" s="13"/>
      <c r="IIS853" s="13"/>
      <c r="IIT853" s="13"/>
      <c r="IIU853" s="13"/>
      <c r="IIV853" s="13"/>
      <c r="IIW853" s="13"/>
      <c r="IIX853" s="13"/>
      <c r="IIY853" s="13"/>
      <c r="IIZ853" s="13"/>
      <c r="IJA853" s="13"/>
      <c r="IJB853" s="13"/>
      <c r="IJC853" s="13"/>
      <c r="IJD853" s="13"/>
      <c r="IJE853" s="13"/>
      <c r="IJF853" s="13"/>
      <c r="IJG853" s="13"/>
      <c r="IJH853" s="13"/>
      <c r="IJI853" s="13"/>
      <c r="IJJ853" s="13"/>
      <c r="IJK853" s="13"/>
      <c r="IJL853" s="13"/>
      <c r="IJM853" s="13"/>
      <c r="IJN853" s="13"/>
      <c r="IJO853" s="13"/>
      <c r="IJP853" s="13"/>
      <c r="IJQ853" s="13"/>
      <c r="IJR853" s="13"/>
      <c r="IJS853" s="13"/>
      <c r="IJT853" s="13"/>
      <c r="IJU853" s="13"/>
      <c r="IJV853" s="13"/>
      <c r="IJW853" s="13"/>
      <c r="IJX853" s="13"/>
      <c r="IJY853" s="13"/>
      <c r="IJZ853" s="13"/>
      <c r="IKA853" s="13"/>
      <c r="IKB853" s="13"/>
      <c r="IKC853" s="13"/>
      <c r="IKD853" s="13"/>
      <c r="IKE853" s="13"/>
      <c r="IKF853" s="13"/>
      <c r="IKG853" s="13"/>
      <c r="IKH853" s="13"/>
      <c r="IKI853" s="13"/>
      <c r="IKJ853" s="13"/>
      <c r="IKK853" s="13"/>
      <c r="IKL853" s="13"/>
      <c r="IKM853" s="13"/>
      <c r="IKN853" s="13"/>
      <c r="IKO853" s="13"/>
      <c r="IKP853" s="13"/>
      <c r="IKQ853" s="13"/>
      <c r="IKR853" s="13"/>
      <c r="IKS853" s="13"/>
      <c r="IKT853" s="13"/>
      <c r="IKU853" s="13"/>
      <c r="IKV853" s="13"/>
      <c r="IKW853" s="13"/>
      <c r="IKX853" s="13"/>
      <c r="IKY853" s="13"/>
      <c r="IKZ853" s="13"/>
      <c r="ILA853" s="13"/>
      <c r="ILB853" s="13"/>
      <c r="ILC853" s="13"/>
      <c r="ILD853" s="13"/>
      <c r="ILE853" s="13"/>
      <c r="ILF853" s="13"/>
      <c r="ILG853" s="13"/>
      <c r="ILH853" s="13"/>
      <c r="ILI853" s="13"/>
      <c r="ILJ853" s="13"/>
      <c r="ILK853" s="13"/>
      <c r="ILL853" s="13"/>
      <c r="ILM853" s="13"/>
      <c r="ILN853" s="13"/>
      <c r="ILO853" s="13"/>
      <c r="ILP853" s="13"/>
      <c r="ILQ853" s="13"/>
      <c r="ILR853" s="13"/>
      <c r="ILS853" s="13"/>
      <c r="ILT853" s="13"/>
      <c r="ILU853" s="13"/>
      <c r="ILV853" s="13"/>
      <c r="ILW853" s="13"/>
      <c r="ILX853" s="13"/>
      <c r="ILY853" s="13"/>
      <c r="ILZ853" s="13"/>
      <c r="IMA853" s="13"/>
      <c r="IMB853" s="13"/>
      <c r="IMC853" s="13"/>
      <c r="IMD853" s="13"/>
      <c r="IME853" s="13"/>
      <c r="IMF853" s="13"/>
      <c r="IMG853" s="13"/>
      <c r="IMH853" s="13"/>
      <c r="IMI853" s="13"/>
      <c r="IMJ853" s="13"/>
      <c r="IMK853" s="13"/>
      <c r="IML853" s="13"/>
      <c r="IMM853" s="13"/>
      <c r="IMN853" s="13"/>
      <c r="IMO853" s="13"/>
      <c r="IMP853" s="13"/>
      <c r="IMQ853" s="13"/>
      <c r="IMR853" s="13"/>
      <c r="IMS853" s="13"/>
      <c r="IMT853" s="13"/>
      <c r="IMU853" s="13"/>
      <c r="IMV853" s="13"/>
      <c r="IMW853" s="13"/>
      <c r="IMX853" s="13"/>
      <c r="IMY853" s="13"/>
      <c r="IMZ853" s="13"/>
      <c r="INA853" s="13"/>
      <c r="INB853" s="13"/>
      <c r="INC853" s="13"/>
      <c r="IND853" s="13"/>
      <c r="INE853" s="13"/>
      <c r="INF853" s="13"/>
      <c r="ING853" s="13"/>
      <c r="INH853" s="13"/>
      <c r="INI853" s="13"/>
      <c r="INJ853" s="13"/>
      <c r="INK853" s="13"/>
      <c r="INL853" s="13"/>
      <c r="INM853" s="13"/>
      <c r="INN853" s="13"/>
      <c r="INO853" s="13"/>
      <c r="INP853" s="13"/>
      <c r="INQ853" s="13"/>
      <c r="INR853" s="13"/>
      <c r="INS853" s="13"/>
      <c r="INT853" s="13"/>
      <c r="INU853" s="13"/>
      <c r="INV853" s="13"/>
      <c r="INW853" s="13"/>
      <c r="INX853" s="13"/>
      <c r="INY853" s="13"/>
      <c r="INZ853" s="13"/>
      <c r="IOA853" s="13"/>
      <c r="IOB853" s="13"/>
      <c r="IOC853" s="13"/>
      <c r="IOD853" s="13"/>
      <c r="IOE853" s="13"/>
      <c r="IOF853" s="13"/>
      <c r="IOG853" s="13"/>
      <c r="IOH853" s="13"/>
      <c r="IOI853" s="13"/>
      <c r="IOJ853" s="13"/>
      <c r="IOK853" s="13"/>
      <c r="IOL853" s="13"/>
      <c r="IOM853" s="13"/>
      <c r="ION853" s="13"/>
      <c r="IOO853" s="13"/>
      <c r="IOP853" s="13"/>
      <c r="IOQ853" s="13"/>
      <c r="IOR853" s="13"/>
      <c r="IOS853" s="13"/>
      <c r="IOT853" s="13"/>
      <c r="IOU853" s="13"/>
      <c r="IOV853" s="13"/>
      <c r="IOW853" s="13"/>
      <c r="IOX853" s="13"/>
      <c r="IOY853" s="13"/>
      <c r="IOZ853" s="13"/>
      <c r="IPA853" s="13"/>
      <c r="IPB853" s="13"/>
      <c r="IPC853" s="13"/>
      <c r="IPD853" s="13"/>
      <c r="IPE853" s="13"/>
      <c r="IPF853" s="13"/>
      <c r="IPG853" s="13"/>
      <c r="IPH853" s="13"/>
      <c r="IPI853" s="13"/>
      <c r="IPJ853" s="13"/>
      <c r="IPK853" s="13"/>
      <c r="IPL853" s="13"/>
      <c r="IPM853" s="13"/>
      <c r="IPN853" s="13"/>
      <c r="IPO853" s="13"/>
      <c r="IPP853" s="13"/>
      <c r="IPQ853" s="13"/>
      <c r="IPR853" s="13"/>
      <c r="IPS853" s="13"/>
      <c r="IPT853" s="13"/>
      <c r="IPU853" s="13"/>
      <c r="IPV853" s="13"/>
      <c r="IPW853" s="13"/>
      <c r="IPX853" s="13"/>
      <c r="IPY853" s="13"/>
      <c r="IPZ853" s="13"/>
      <c r="IQA853" s="13"/>
      <c r="IQB853" s="13"/>
      <c r="IQC853" s="13"/>
      <c r="IQD853" s="13"/>
      <c r="IQE853" s="13"/>
      <c r="IQF853" s="13"/>
      <c r="IQG853" s="13"/>
      <c r="IQH853" s="13"/>
      <c r="IQI853" s="13"/>
      <c r="IQJ853" s="13"/>
      <c r="IQK853" s="13"/>
      <c r="IQL853" s="13"/>
      <c r="IQM853" s="13"/>
      <c r="IQN853" s="13"/>
      <c r="IQO853" s="13"/>
      <c r="IQP853" s="13"/>
      <c r="IQQ853" s="13"/>
      <c r="IQR853" s="13"/>
      <c r="IQS853" s="13"/>
      <c r="IQT853" s="13"/>
      <c r="IQU853" s="13"/>
      <c r="IQV853" s="13"/>
      <c r="IQW853" s="13"/>
      <c r="IQX853" s="13"/>
      <c r="IQY853" s="13"/>
      <c r="IQZ853" s="13"/>
      <c r="IRA853" s="13"/>
      <c r="IRB853" s="13"/>
      <c r="IRC853" s="13"/>
      <c r="IRD853" s="13"/>
      <c r="IRE853" s="13"/>
      <c r="IRF853" s="13"/>
      <c r="IRG853" s="13"/>
      <c r="IRH853" s="13"/>
      <c r="IRI853" s="13"/>
      <c r="IRJ853" s="13"/>
      <c r="IRK853" s="13"/>
      <c r="IRL853" s="13"/>
      <c r="IRM853" s="13"/>
      <c r="IRN853" s="13"/>
      <c r="IRO853" s="13"/>
      <c r="IRP853" s="13"/>
      <c r="IRQ853" s="13"/>
      <c r="IRR853" s="13"/>
      <c r="IRS853" s="13"/>
      <c r="IRT853" s="13"/>
      <c r="IRU853" s="13"/>
      <c r="IRV853" s="13"/>
      <c r="IRW853" s="13"/>
      <c r="IRX853" s="13"/>
      <c r="IRY853" s="13"/>
      <c r="IRZ853" s="13"/>
      <c r="ISA853" s="13"/>
      <c r="ISB853" s="13"/>
      <c r="ISC853" s="13"/>
      <c r="ISD853" s="13"/>
      <c r="ISE853" s="13"/>
      <c r="ISF853" s="13"/>
      <c r="ISG853" s="13"/>
      <c r="ISH853" s="13"/>
      <c r="ISI853" s="13"/>
      <c r="ISJ853" s="13"/>
      <c r="ISK853" s="13"/>
      <c r="ISL853" s="13"/>
      <c r="ISM853" s="13"/>
      <c r="ISN853" s="13"/>
      <c r="ISO853" s="13"/>
      <c r="ISP853" s="13"/>
      <c r="ISQ853" s="13"/>
      <c r="ISR853" s="13"/>
      <c r="ISS853" s="13"/>
      <c r="IST853" s="13"/>
      <c r="ISU853" s="13"/>
      <c r="ISV853" s="13"/>
      <c r="ISW853" s="13"/>
      <c r="ISX853" s="13"/>
      <c r="ISY853" s="13"/>
      <c r="ISZ853" s="13"/>
      <c r="ITA853" s="13"/>
      <c r="ITB853" s="13"/>
      <c r="ITC853" s="13"/>
      <c r="ITD853" s="13"/>
      <c r="ITE853" s="13"/>
      <c r="ITF853" s="13"/>
      <c r="ITG853" s="13"/>
      <c r="ITH853" s="13"/>
      <c r="ITI853" s="13"/>
      <c r="ITJ853" s="13"/>
      <c r="ITK853" s="13"/>
      <c r="ITL853" s="13"/>
      <c r="ITM853" s="13"/>
      <c r="ITN853" s="13"/>
      <c r="ITO853" s="13"/>
      <c r="ITP853" s="13"/>
      <c r="ITQ853" s="13"/>
      <c r="ITR853" s="13"/>
      <c r="ITS853" s="13"/>
      <c r="ITT853" s="13"/>
      <c r="ITU853" s="13"/>
      <c r="ITV853" s="13"/>
      <c r="ITW853" s="13"/>
      <c r="ITX853" s="13"/>
      <c r="ITY853" s="13"/>
      <c r="ITZ853" s="13"/>
      <c r="IUA853" s="13"/>
      <c r="IUB853" s="13"/>
      <c r="IUC853" s="13"/>
      <c r="IUD853" s="13"/>
      <c r="IUE853" s="13"/>
      <c r="IUF853" s="13"/>
      <c r="IUG853" s="13"/>
      <c r="IUH853" s="13"/>
      <c r="IUI853" s="13"/>
      <c r="IUJ853" s="13"/>
      <c r="IUK853" s="13"/>
      <c r="IUL853" s="13"/>
      <c r="IUM853" s="13"/>
      <c r="IUN853" s="13"/>
      <c r="IUO853" s="13"/>
      <c r="IUP853" s="13"/>
      <c r="IUQ853" s="13"/>
      <c r="IUR853" s="13"/>
      <c r="IUS853" s="13"/>
      <c r="IUT853" s="13"/>
      <c r="IUU853" s="13"/>
      <c r="IUV853" s="13"/>
      <c r="IUW853" s="13"/>
      <c r="IUX853" s="13"/>
      <c r="IUY853" s="13"/>
      <c r="IUZ853" s="13"/>
      <c r="IVA853" s="13"/>
      <c r="IVB853" s="13"/>
      <c r="IVC853" s="13"/>
      <c r="IVD853" s="13"/>
      <c r="IVE853" s="13"/>
      <c r="IVF853" s="13"/>
      <c r="IVG853" s="13"/>
      <c r="IVH853" s="13"/>
      <c r="IVI853" s="13"/>
      <c r="IVJ853" s="13"/>
      <c r="IVK853" s="13"/>
      <c r="IVL853" s="13"/>
      <c r="IVM853" s="13"/>
      <c r="IVN853" s="13"/>
      <c r="IVO853" s="13"/>
      <c r="IVP853" s="13"/>
      <c r="IVQ853" s="13"/>
      <c r="IVR853" s="13"/>
      <c r="IVS853" s="13"/>
      <c r="IVT853" s="13"/>
      <c r="IVU853" s="13"/>
      <c r="IVV853" s="13"/>
      <c r="IVW853" s="13"/>
      <c r="IVX853" s="13"/>
      <c r="IVY853" s="13"/>
      <c r="IVZ853" s="13"/>
      <c r="IWA853" s="13"/>
      <c r="IWB853" s="13"/>
      <c r="IWC853" s="13"/>
      <c r="IWD853" s="13"/>
      <c r="IWE853" s="13"/>
      <c r="IWF853" s="13"/>
      <c r="IWG853" s="13"/>
      <c r="IWH853" s="13"/>
      <c r="IWI853" s="13"/>
      <c r="IWJ853" s="13"/>
      <c r="IWK853" s="13"/>
      <c r="IWL853" s="13"/>
      <c r="IWM853" s="13"/>
      <c r="IWN853" s="13"/>
      <c r="IWO853" s="13"/>
      <c r="IWP853" s="13"/>
      <c r="IWQ853" s="13"/>
      <c r="IWR853" s="13"/>
      <c r="IWS853" s="13"/>
      <c r="IWT853" s="13"/>
      <c r="IWU853" s="13"/>
      <c r="IWV853" s="13"/>
      <c r="IWW853" s="13"/>
      <c r="IWX853" s="13"/>
      <c r="IWY853" s="13"/>
      <c r="IWZ853" s="13"/>
      <c r="IXA853" s="13"/>
      <c r="IXB853" s="13"/>
      <c r="IXC853" s="13"/>
      <c r="IXD853" s="13"/>
      <c r="IXE853" s="13"/>
      <c r="IXF853" s="13"/>
      <c r="IXG853" s="13"/>
      <c r="IXH853" s="13"/>
      <c r="IXI853" s="13"/>
      <c r="IXJ853" s="13"/>
      <c r="IXK853" s="13"/>
      <c r="IXL853" s="13"/>
      <c r="IXM853" s="13"/>
      <c r="IXN853" s="13"/>
      <c r="IXO853" s="13"/>
      <c r="IXP853" s="13"/>
      <c r="IXQ853" s="13"/>
      <c r="IXR853" s="13"/>
      <c r="IXS853" s="13"/>
      <c r="IXT853" s="13"/>
      <c r="IXU853" s="13"/>
      <c r="IXV853" s="13"/>
      <c r="IXW853" s="13"/>
      <c r="IXX853" s="13"/>
      <c r="IXY853" s="13"/>
      <c r="IXZ853" s="13"/>
      <c r="IYA853" s="13"/>
      <c r="IYB853" s="13"/>
      <c r="IYC853" s="13"/>
      <c r="IYD853" s="13"/>
      <c r="IYE853" s="13"/>
      <c r="IYF853" s="13"/>
      <c r="IYG853" s="13"/>
      <c r="IYH853" s="13"/>
      <c r="IYI853" s="13"/>
      <c r="IYJ853" s="13"/>
      <c r="IYK853" s="13"/>
      <c r="IYL853" s="13"/>
      <c r="IYM853" s="13"/>
      <c r="IYN853" s="13"/>
      <c r="IYO853" s="13"/>
      <c r="IYP853" s="13"/>
      <c r="IYQ853" s="13"/>
      <c r="IYR853" s="13"/>
      <c r="IYS853" s="13"/>
      <c r="IYT853" s="13"/>
      <c r="IYU853" s="13"/>
      <c r="IYV853" s="13"/>
      <c r="IYW853" s="13"/>
      <c r="IYX853" s="13"/>
      <c r="IYY853" s="13"/>
      <c r="IYZ853" s="13"/>
      <c r="IZA853" s="13"/>
      <c r="IZB853" s="13"/>
      <c r="IZC853" s="13"/>
      <c r="IZD853" s="13"/>
      <c r="IZE853" s="13"/>
      <c r="IZF853" s="13"/>
      <c r="IZG853" s="13"/>
      <c r="IZH853" s="13"/>
      <c r="IZI853" s="13"/>
      <c r="IZJ853" s="13"/>
      <c r="IZK853" s="13"/>
      <c r="IZL853" s="13"/>
      <c r="IZM853" s="13"/>
      <c r="IZN853" s="13"/>
      <c r="IZO853" s="13"/>
      <c r="IZP853" s="13"/>
      <c r="IZQ853" s="13"/>
      <c r="IZR853" s="13"/>
      <c r="IZS853" s="13"/>
      <c r="IZT853" s="13"/>
      <c r="IZU853" s="13"/>
      <c r="IZV853" s="13"/>
      <c r="IZW853" s="13"/>
      <c r="IZX853" s="13"/>
      <c r="IZY853" s="13"/>
      <c r="IZZ853" s="13"/>
      <c r="JAA853" s="13"/>
      <c r="JAB853" s="13"/>
      <c r="JAC853" s="13"/>
      <c r="JAD853" s="13"/>
      <c r="JAE853" s="13"/>
      <c r="JAF853" s="13"/>
      <c r="JAG853" s="13"/>
      <c r="JAH853" s="13"/>
      <c r="JAI853" s="13"/>
      <c r="JAJ853" s="13"/>
      <c r="JAK853" s="13"/>
      <c r="JAL853" s="13"/>
      <c r="JAM853" s="13"/>
      <c r="JAN853" s="13"/>
      <c r="JAO853" s="13"/>
      <c r="JAP853" s="13"/>
      <c r="JAQ853" s="13"/>
      <c r="JAR853" s="13"/>
      <c r="JAS853" s="13"/>
      <c r="JAT853" s="13"/>
      <c r="JAU853" s="13"/>
      <c r="JAV853" s="13"/>
      <c r="JAW853" s="13"/>
      <c r="JAX853" s="13"/>
      <c r="JAY853" s="13"/>
      <c r="JAZ853" s="13"/>
      <c r="JBA853" s="13"/>
      <c r="JBB853" s="13"/>
      <c r="JBC853" s="13"/>
      <c r="JBD853" s="13"/>
      <c r="JBE853" s="13"/>
      <c r="JBF853" s="13"/>
      <c r="JBG853" s="13"/>
      <c r="JBH853" s="13"/>
      <c r="JBI853" s="13"/>
      <c r="JBJ853" s="13"/>
      <c r="JBK853" s="13"/>
      <c r="JBL853" s="13"/>
      <c r="JBM853" s="13"/>
      <c r="JBN853" s="13"/>
      <c r="JBO853" s="13"/>
      <c r="JBP853" s="13"/>
      <c r="JBQ853" s="13"/>
      <c r="JBR853" s="13"/>
      <c r="JBS853" s="13"/>
      <c r="JBT853" s="13"/>
      <c r="JBU853" s="13"/>
      <c r="JBV853" s="13"/>
      <c r="JBW853" s="13"/>
      <c r="JBX853" s="13"/>
      <c r="JBY853" s="13"/>
      <c r="JBZ853" s="13"/>
      <c r="JCA853" s="13"/>
      <c r="JCB853" s="13"/>
      <c r="JCC853" s="13"/>
      <c r="JCD853" s="13"/>
      <c r="JCE853" s="13"/>
      <c r="JCF853" s="13"/>
      <c r="JCG853" s="13"/>
      <c r="JCH853" s="13"/>
      <c r="JCI853" s="13"/>
      <c r="JCJ853" s="13"/>
      <c r="JCK853" s="13"/>
      <c r="JCL853" s="13"/>
      <c r="JCM853" s="13"/>
      <c r="JCN853" s="13"/>
      <c r="JCO853" s="13"/>
      <c r="JCP853" s="13"/>
      <c r="JCQ853" s="13"/>
      <c r="JCR853" s="13"/>
      <c r="JCS853" s="13"/>
      <c r="JCT853" s="13"/>
      <c r="JCU853" s="13"/>
      <c r="JCV853" s="13"/>
      <c r="JCW853" s="13"/>
      <c r="JCX853" s="13"/>
      <c r="JCY853" s="13"/>
      <c r="JCZ853" s="13"/>
      <c r="JDA853" s="13"/>
      <c r="JDB853" s="13"/>
      <c r="JDC853" s="13"/>
      <c r="JDD853" s="13"/>
      <c r="JDE853" s="13"/>
      <c r="JDF853" s="13"/>
      <c r="JDG853" s="13"/>
      <c r="JDH853" s="13"/>
      <c r="JDI853" s="13"/>
      <c r="JDJ853" s="13"/>
      <c r="JDK853" s="13"/>
      <c r="JDL853" s="13"/>
      <c r="JDM853" s="13"/>
      <c r="JDN853" s="13"/>
      <c r="JDO853" s="13"/>
      <c r="JDP853" s="13"/>
      <c r="JDQ853" s="13"/>
      <c r="JDR853" s="13"/>
      <c r="JDS853" s="13"/>
      <c r="JDT853" s="13"/>
      <c r="JDU853" s="13"/>
      <c r="JDV853" s="13"/>
      <c r="JDW853" s="13"/>
      <c r="JDX853" s="13"/>
      <c r="JDY853" s="13"/>
      <c r="JDZ853" s="13"/>
      <c r="JEA853" s="13"/>
      <c r="JEB853" s="13"/>
      <c r="JEC853" s="13"/>
      <c r="JED853" s="13"/>
      <c r="JEE853" s="13"/>
      <c r="JEF853" s="13"/>
      <c r="JEG853" s="13"/>
      <c r="JEH853" s="13"/>
      <c r="JEI853" s="13"/>
      <c r="JEJ853" s="13"/>
      <c r="JEK853" s="13"/>
      <c r="JEL853" s="13"/>
      <c r="JEM853" s="13"/>
      <c r="JEN853" s="13"/>
      <c r="JEO853" s="13"/>
      <c r="JEP853" s="13"/>
      <c r="JEQ853" s="13"/>
      <c r="JER853" s="13"/>
      <c r="JES853" s="13"/>
      <c r="JET853" s="13"/>
      <c r="JEU853" s="13"/>
      <c r="JEV853" s="13"/>
      <c r="JEW853" s="13"/>
      <c r="JEX853" s="13"/>
      <c r="JEY853" s="13"/>
      <c r="JEZ853" s="13"/>
      <c r="JFA853" s="13"/>
      <c r="JFB853" s="13"/>
      <c r="JFC853" s="13"/>
      <c r="JFD853" s="13"/>
      <c r="JFE853" s="13"/>
      <c r="JFF853" s="13"/>
      <c r="JFG853" s="13"/>
      <c r="JFH853" s="13"/>
      <c r="JFI853" s="13"/>
      <c r="JFJ853" s="13"/>
      <c r="JFK853" s="13"/>
      <c r="JFL853" s="13"/>
      <c r="JFM853" s="13"/>
      <c r="JFN853" s="13"/>
      <c r="JFO853" s="13"/>
      <c r="JFP853" s="13"/>
      <c r="JFQ853" s="13"/>
      <c r="JFR853" s="13"/>
      <c r="JFS853" s="13"/>
      <c r="JFT853" s="13"/>
      <c r="JFU853" s="13"/>
      <c r="JFV853" s="13"/>
      <c r="JFW853" s="13"/>
      <c r="JFX853" s="13"/>
      <c r="JFY853" s="13"/>
      <c r="JFZ853" s="13"/>
      <c r="JGA853" s="13"/>
      <c r="JGB853" s="13"/>
      <c r="JGC853" s="13"/>
      <c r="JGD853" s="13"/>
      <c r="JGE853" s="13"/>
      <c r="JGF853" s="13"/>
      <c r="JGG853" s="13"/>
      <c r="JGH853" s="13"/>
      <c r="JGI853" s="13"/>
      <c r="JGJ853" s="13"/>
      <c r="JGK853" s="13"/>
      <c r="JGL853" s="13"/>
      <c r="JGM853" s="13"/>
      <c r="JGN853" s="13"/>
      <c r="JGO853" s="13"/>
      <c r="JGP853" s="13"/>
      <c r="JGQ853" s="13"/>
      <c r="JGR853" s="13"/>
      <c r="JGS853" s="13"/>
      <c r="JGT853" s="13"/>
      <c r="JGU853" s="13"/>
      <c r="JGV853" s="13"/>
      <c r="JGW853" s="13"/>
      <c r="JGX853" s="13"/>
      <c r="JGY853" s="13"/>
      <c r="JGZ853" s="13"/>
      <c r="JHA853" s="13"/>
      <c r="JHB853" s="13"/>
      <c r="JHC853" s="13"/>
      <c r="JHD853" s="13"/>
      <c r="JHE853" s="13"/>
      <c r="JHF853" s="13"/>
      <c r="JHG853" s="13"/>
      <c r="JHH853" s="13"/>
      <c r="JHI853" s="13"/>
      <c r="JHJ853" s="13"/>
      <c r="JHK853" s="13"/>
      <c r="JHL853" s="13"/>
      <c r="JHM853" s="13"/>
      <c r="JHN853" s="13"/>
      <c r="JHO853" s="13"/>
      <c r="JHP853" s="13"/>
      <c r="JHQ853" s="13"/>
      <c r="JHR853" s="13"/>
      <c r="JHS853" s="13"/>
      <c r="JHT853" s="13"/>
      <c r="JHU853" s="13"/>
      <c r="JHV853" s="13"/>
      <c r="JHW853" s="13"/>
      <c r="JHX853" s="13"/>
      <c r="JHY853" s="13"/>
      <c r="JHZ853" s="13"/>
      <c r="JIA853" s="13"/>
      <c r="JIB853" s="13"/>
      <c r="JIC853" s="13"/>
      <c r="JID853" s="13"/>
      <c r="JIE853" s="13"/>
      <c r="JIF853" s="13"/>
      <c r="JIG853" s="13"/>
      <c r="JIH853" s="13"/>
      <c r="JII853" s="13"/>
      <c r="JIJ853" s="13"/>
      <c r="JIK853" s="13"/>
      <c r="JIL853" s="13"/>
      <c r="JIM853" s="13"/>
      <c r="JIN853" s="13"/>
      <c r="JIO853" s="13"/>
      <c r="JIP853" s="13"/>
      <c r="JIQ853" s="13"/>
      <c r="JIR853" s="13"/>
      <c r="JIS853" s="13"/>
      <c r="JIT853" s="13"/>
      <c r="JIU853" s="13"/>
      <c r="JIV853" s="13"/>
      <c r="JIW853" s="13"/>
      <c r="JIX853" s="13"/>
      <c r="JIY853" s="13"/>
      <c r="JIZ853" s="13"/>
      <c r="JJA853" s="13"/>
      <c r="JJB853" s="13"/>
      <c r="JJC853" s="13"/>
      <c r="JJD853" s="13"/>
      <c r="JJE853" s="13"/>
      <c r="JJF853" s="13"/>
      <c r="JJG853" s="13"/>
      <c r="JJH853" s="13"/>
      <c r="JJI853" s="13"/>
      <c r="JJJ853" s="13"/>
      <c r="JJK853" s="13"/>
      <c r="JJL853" s="13"/>
      <c r="JJM853" s="13"/>
      <c r="JJN853" s="13"/>
      <c r="JJO853" s="13"/>
      <c r="JJP853" s="13"/>
      <c r="JJQ853" s="13"/>
      <c r="JJR853" s="13"/>
      <c r="JJS853" s="13"/>
      <c r="JJT853" s="13"/>
      <c r="JJU853" s="13"/>
      <c r="JJV853" s="13"/>
      <c r="JJW853" s="13"/>
      <c r="JJX853" s="13"/>
      <c r="JJY853" s="13"/>
      <c r="JJZ853" s="13"/>
      <c r="JKA853" s="13"/>
      <c r="JKB853" s="13"/>
      <c r="JKC853" s="13"/>
      <c r="JKD853" s="13"/>
      <c r="JKE853" s="13"/>
      <c r="JKF853" s="13"/>
      <c r="JKG853" s="13"/>
      <c r="JKH853" s="13"/>
      <c r="JKI853" s="13"/>
      <c r="JKJ853" s="13"/>
      <c r="JKK853" s="13"/>
      <c r="JKL853" s="13"/>
      <c r="JKM853" s="13"/>
      <c r="JKN853" s="13"/>
      <c r="JKO853" s="13"/>
      <c r="JKP853" s="13"/>
      <c r="JKQ853" s="13"/>
      <c r="JKR853" s="13"/>
      <c r="JKS853" s="13"/>
      <c r="JKT853" s="13"/>
      <c r="JKU853" s="13"/>
      <c r="JKV853" s="13"/>
      <c r="JKW853" s="13"/>
      <c r="JKX853" s="13"/>
      <c r="JKY853" s="13"/>
      <c r="JKZ853" s="13"/>
      <c r="JLA853" s="13"/>
      <c r="JLB853" s="13"/>
      <c r="JLC853" s="13"/>
      <c r="JLD853" s="13"/>
      <c r="JLE853" s="13"/>
      <c r="JLF853" s="13"/>
      <c r="JLG853" s="13"/>
      <c r="JLH853" s="13"/>
      <c r="JLI853" s="13"/>
      <c r="JLJ853" s="13"/>
      <c r="JLK853" s="13"/>
      <c r="JLL853" s="13"/>
      <c r="JLM853" s="13"/>
      <c r="JLN853" s="13"/>
      <c r="JLO853" s="13"/>
      <c r="JLP853" s="13"/>
      <c r="JLQ853" s="13"/>
      <c r="JLR853" s="13"/>
      <c r="JLS853" s="13"/>
      <c r="JLT853" s="13"/>
      <c r="JLU853" s="13"/>
      <c r="JLV853" s="13"/>
      <c r="JLW853" s="13"/>
      <c r="JLX853" s="13"/>
      <c r="JLY853" s="13"/>
      <c r="JLZ853" s="13"/>
      <c r="JMA853" s="13"/>
      <c r="JMB853" s="13"/>
      <c r="JMC853" s="13"/>
      <c r="JMD853" s="13"/>
      <c r="JME853" s="13"/>
      <c r="JMF853" s="13"/>
      <c r="JMG853" s="13"/>
      <c r="JMH853" s="13"/>
      <c r="JMI853" s="13"/>
      <c r="JMJ853" s="13"/>
      <c r="JMK853" s="13"/>
      <c r="JML853" s="13"/>
      <c r="JMM853" s="13"/>
      <c r="JMN853" s="13"/>
      <c r="JMO853" s="13"/>
      <c r="JMP853" s="13"/>
      <c r="JMQ853" s="13"/>
      <c r="JMR853" s="13"/>
      <c r="JMS853" s="13"/>
      <c r="JMT853" s="13"/>
      <c r="JMU853" s="13"/>
      <c r="JMV853" s="13"/>
      <c r="JMW853" s="13"/>
      <c r="JMX853" s="13"/>
      <c r="JMY853" s="13"/>
      <c r="JMZ853" s="13"/>
      <c r="JNA853" s="13"/>
      <c r="JNB853" s="13"/>
      <c r="JNC853" s="13"/>
      <c r="JND853" s="13"/>
      <c r="JNE853" s="13"/>
      <c r="JNF853" s="13"/>
      <c r="JNG853" s="13"/>
      <c r="JNH853" s="13"/>
      <c r="JNI853" s="13"/>
      <c r="JNJ853" s="13"/>
      <c r="JNK853" s="13"/>
      <c r="JNL853" s="13"/>
      <c r="JNM853" s="13"/>
      <c r="JNN853" s="13"/>
      <c r="JNO853" s="13"/>
      <c r="JNP853" s="13"/>
      <c r="JNQ853" s="13"/>
      <c r="JNR853" s="13"/>
      <c r="JNS853" s="13"/>
      <c r="JNT853" s="13"/>
      <c r="JNU853" s="13"/>
      <c r="JNV853" s="13"/>
      <c r="JNW853" s="13"/>
      <c r="JNX853" s="13"/>
      <c r="JNY853" s="13"/>
      <c r="JNZ853" s="13"/>
      <c r="JOA853" s="13"/>
      <c r="JOB853" s="13"/>
      <c r="JOC853" s="13"/>
      <c r="JOD853" s="13"/>
      <c r="JOE853" s="13"/>
      <c r="JOF853" s="13"/>
      <c r="JOG853" s="13"/>
      <c r="JOH853" s="13"/>
      <c r="JOI853" s="13"/>
      <c r="JOJ853" s="13"/>
      <c r="JOK853" s="13"/>
      <c r="JOL853" s="13"/>
      <c r="JOM853" s="13"/>
      <c r="JON853" s="13"/>
      <c r="JOO853" s="13"/>
      <c r="JOP853" s="13"/>
      <c r="JOQ853" s="13"/>
      <c r="JOR853" s="13"/>
      <c r="JOS853" s="13"/>
      <c r="JOT853" s="13"/>
      <c r="JOU853" s="13"/>
      <c r="JOV853" s="13"/>
      <c r="JOW853" s="13"/>
      <c r="JOX853" s="13"/>
      <c r="JOY853" s="13"/>
      <c r="JOZ853" s="13"/>
      <c r="JPA853" s="13"/>
      <c r="JPB853" s="13"/>
      <c r="JPC853" s="13"/>
      <c r="JPD853" s="13"/>
      <c r="JPE853" s="13"/>
      <c r="JPF853" s="13"/>
      <c r="JPG853" s="13"/>
      <c r="JPH853" s="13"/>
      <c r="JPI853" s="13"/>
      <c r="JPJ853" s="13"/>
      <c r="JPK853" s="13"/>
      <c r="JPL853" s="13"/>
      <c r="JPM853" s="13"/>
      <c r="JPN853" s="13"/>
      <c r="JPO853" s="13"/>
      <c r="JPP853" s="13"/>
      <c r="JPQ853" s="13"/>
      <c r="JPR853" s="13"/>
      <c r="JPS853" s="13"/>
      <c r="JPT853" s="13"/>
      <c r="JPU853" s="13"/>
      <c r="JPV853" s="13"/>
      <c r="JPW853" s="13"/>
      <c r="JPX853" s="13"/>
      <c r="JPY853" s="13"/>
      <c r="JPZ853" s="13"/>
      <c r="JQA853" s="13"/>
      <c r="JQB853" s="13"/>
      <c r="JQC853" s="13"/>
      <c r="JQD853" s="13"/>
      <c r="JQE853" s="13"/>
      <c r="JQF853" s="13"/>
      <c r="JQG853" s="13"/>
      <c r="JQH853" s="13"/>
      <c r="JQI853" s="13"/>
      <c r="JQJ853" s="13"/>
      <c r="JQK853" s="13"/>
      <c r="JQL853" s="13"/>
      <c r="JQM853" s="13"/>
      <c r="JQN853" s="13"/>
      <c r="JQO853" s="13"/>
      <c r="JQP853" s="13"/>
      <c r="JQQ853" s="13"/>
      <c r="JQR853" s="13"/>
      <c r="JQS853" s="13"/>
      <c r="JQT853" s="13"/>
      <c r="JQU853" s="13"/>
      <c r="JQV853" s="13"/>
      <c r="JQW853" s="13"/>
      <c r="JQX853" s="13"/>
      <c r="JQY853" s="13"/>
      <c r="JQZ853" s="13"/>
      <c r="JRA853" s="13"/>
      <c r="JRB853" s="13"/>
      <c r="JRC853" s="13"/>
      <c r="JRD853" s="13"/>
      <c r="JRE853" s="13"/>
      <c r="JRF853" s="13"/>
      <c r="JRG853" s="13"/>
      <c r="JRH853" s="13"/>
      <c r="JRI853" s="13"/>
      <c r="JRJ853" s="13"/>
      <c r="JRK853" s="13"/>
      <c r="JRL853" s="13"/>
      <c r="JRM853" s="13"/>
      <c r="JRN853" s="13"/>
      <c r="JRO853" s="13"/>
      <c r="JRP853" s="13"/>
      <c r="JRQ853" s="13"/>
      <c r="JRR853" s="13"/>
      <c r="JRS853" s="13"/>
      <c r="JRT853" s="13"/>
      <c r="JRU853" s="13"/>
      <c r="JRV853" s="13"/>
      <c r="JRW853" s="13"/>
      <c r="JRX853" s="13"/>
      <c r="JRY853" s="13"/>
      <c r="JRZ853" s="13"/>
      <c r="JSA853" s="13"/>
      <c r="JSB853" s="13"/>
      <c r="JSC853" s="13"/>
      <c r="JSD853" s="13"/>
      <c r="JSE853" s="13"/>
      <c r="JSF853" s="13"/>
      <c r="JSG853" s="13"/>
      <c r="JSH853" s="13"/>
      <c r="JSI853" s="13"/>
      <c r="JSJ853" s="13"/>
      <c r="JSK853" s="13"/>
      <c r="JSL853" s="13"/>
      <c r="JSM853" s="13"/>
      <c r="JSN853" s="13"/>
      <c r="JSO853" s="13"/>
      <c r="JSP853" s="13"/>
      <c r="JSQ853" s="13"/>
      <c r="JSR853" s="13"/>
      <c r="JSS853" s="13"/>
      <c r="JST853" s="13"/>
      <c r="JSU853" s="13"/>
      <c r="JSV853" s="13"/>
      <c r="JSW853" s="13"/>
      <c r="JSX853" s="13"/>
      <c r="JSY853" s="13"/>
      <c r="JSZ853" s="13"/>
      <c r="JTA853" s="13"/>
      <c r="JTB853" s="13"/>
      <c r="JTC853" s="13"/>
      <c r="JTD853" s="13"/>
      <c r="JTE853" s="13"/>
      <c r="JTF853" s="13"/>
      <c r="JTG853" s="13"/>
      <c r="JTH853" s="13"/>
      <c r="JTI853" s="13"/>
      <c r="JTJ853" s="13"/>
      <c r="JTK853" s="13"/>
      <c r="JTL853" s="13"/>
      <c r="JTM853" s="13"/>
      <c r="JTN853" s="13"/>
      <c r="JTO853" s="13"/>
      <c r="JTP853" s="13"/>
      <c r="JTQ853" s="13"/>
      <c r="JTR853" s="13"/>
      <c r="JTS853" s="13"/>
      <c r="JTT853" s="13"/>
      <c r="JTU853" s="13"/>
      <c r="JTV853" s="13"/>
      <c r="JTW853" s="13"/>
      <c r="JTX853" s="13"/>
      <c r="JTY853" s="13"/>
      <c r="JTZ853" s="13"/>
      <c r="JUA853" s="13"/>
      <c r="JUB853" s="13"/>
      <c r="JUC853" s="13"/>
      <c r="JUD853" s="13"/>
      <c r="JUE853" s="13"/>
      <c r="JUF853" s="13"/>
      <c r="JUG853" s="13"/>
      <c r="JUH853" s="13"/>
      <c r="JUI853" s="13"/>
      <c r="JUJ853" s="13"/>
      <c r="JUK853" s="13"/>
      <c r="JUL853" s="13"/>
      <c r="JUM853" s="13"/>
      <c r="JUN853" s="13"/>
      <c r="JUO853" s="13"/>
      <c r="JUP853" s="13"/>
      <c r="JUQ853" s="13"/>
      <c r="JUR853" s="13"/>
      <c r="JUS853" s="13"/>
      <c r="JUT853" s="13"/>
      <c r="JUU853" s="13"/>
      <c r="JUV853" s="13"/>
      <c r="JUW853" s="13"/>
      <c r="JUX853" s="13"/>
      <c r="JUY853" s="13"/>
      <c r="JUZ853" s="13"/>
      <c r="JVA853" s="13"/>
      <c r="JVB853" s="13"/>
      <c r="JVC853" s="13"/>
      <c r="JVD853" s="13"/>
      <c r="JVE853" s="13"/>
      <c r="JVF853" s="13"/>
      <c r="JVG853" s="13"/>
      <c r="JVH853" s="13"/>
      <c r="JVI853" s="13"/>
      <c r="JVJ853" s="13"/>
      <c r="JVK853" s="13"/>
      <c r="JVL853" s="13"/>
      <c r="JVM853" s="13"/>
      <c r="JVN853" s="13"/>
      <c r="JVO853" s="13"/>
      <c r="JVP853" s="13"/>
      <c r="JVQ853" s="13"/>
      <c r="JVR853" s="13"/>
      <c r="JVS853" s="13"/>
      <c r="JVT853" s="13"/>
      <c r="JVU853" s="13"/>
      <c r="JVV853" s="13"/>
      <c r="JVW853" s="13"/>
      <c r="JVX853" s="13"/>
      <c r="JVY853" s="13"/>
      <c r="JVZ853" s="13"/>
      <c r="JWA853" s="13"/>
      <c r="JWB853" s="13"/>
      <c r="JWC853" s="13"/>
      <c r="JWD853" s="13"/>
      <c r="JWE853" s="13"/>
      <c r="JWF853" s="13"/>
      <c r="JWG853" s="13"/>
      <c r="JWH853" s="13"/>
      <c r="JWI853" s="13"/>
      <c r="JWJ853" s="13"/>
      <c r="JWK853" s="13"/>
      <c r="JWL853" s="13"/>
      <c r="JWM853" s="13"/>
      <c r="JWN853" s="13"/>
      <c r="JWO853" s="13"/>
      <c r="JWP853" s="13"/>
      <c r="JWQ853" s="13"/>
      <c r="JWR853" s="13"/>
      <c r="JWS853" s="13"/>
      <c r="JWT853" s="13"/>
      <c r="JWU853" s="13"/>
      <c r="JWV853" s="13"/>
      <c r="JWW853" s="13"/>
      <c r="JWX853" s="13"/>
      <c r="JWY853" s="13"/>
      <c r="JWZ853" s="13"/>
      <c r="JXA853" s="13"/>
      <c r="JXB853" s="13"/>
      <c r="JXC853" s="13"/>
      <c r="JXD853" s="13"/>
      <c r="JXE853" s="13"/>
      <c r="JXF853" s="13"/>
      <c r="JXG853" s="13"/>
      <c r="JXH853" s="13"/>
      <c r="JXI853" s="13"/>
      <c r="JXJ853" s="13"/>
      <c r="JXK853" s="13"/>
      <c r="JXL853" s="13"/>
      <c r="JXM853" s="13"/>
      <c r="JXN853" s="13"/>
      <c r="JXO853" s="13"/>
      <c r="JXP853" s="13"/>
      <c r="JXQ853" s="13"/>
      <c r="JXR853" s="13"/>
      <c r="JXS853" s="13"/>
      <c r="JXT853" s="13"/>
      <c r="JXU853" s="13"/>
      <c r="JXV853" s="13"/>
      <c r="JXW853" s="13"/>
      <c r="JXX853" s="13"/>
      <c r="JXY853" s="13"/>
      <c r="JXZ853" s="13"/>
      <c r="JYA853" s="13"/>
      <c r="JYB853" s="13"/>
      <c r="JYC853" s="13"/>
      <c r="JYD853" s="13"/>
      <c r="JYE853" s="13"/>
      <c r="JYF853" s="13"/>
      <c r="JYG853" s="13"/>
      <c r="JYH853" s="13"/>
      <c r="JYI853" s="13"/>
      <c r="JYJ853" s="13"/>
      <c r="JYK853" s="13"/>
      <c r="JYL853" s="13"/>
      <c r="JYM853" s="13"/>
      <c r="JYN853" s="13"/>
      <c r="JYO853" s="13"/>
      <c r="JYP853" s="13"/>
      <c r="JYQ853" s="13"/>
      <c r="JYR853" s="13"/>
      <c r="JYS853" s="13"/>
      <c r="JYT853" s="13"/>
      <c r="JYU853" s="13"/>
      <c r="JYV853" s="13"/>
      <c r="JYW853" s="13"/>
      <c r="JYX853" s="13"/>
      <c r="JYY853" s="13"/>
      <c r="JYZ853" s="13"/>
      <c r="JZA853" s="13"/>
      <c r="JZB853" s="13"/>
      <c r="JZC853" s="13"/>
      <c r="JZD853" s="13"/>
      <c r="JZE853" s="13"/>
      <c r="JZF853" s="13"/>
      <c r="JZG853" s="13"/>
      <c r="JZH853" s="13"/>
      <c r="JZI853" s="13"/>
      <c r="JZJ853" s="13"/>
      <c r="JZK853" s="13"/>
      <c r="JZL853" s="13"/>
      <c r="JZM853" s="13"/>
      <c r="JZN853" s="13"/>
      <c r="JZO853" s="13"/>
      <c r="JZP853" s="13"/>
      <c r="JZQ853" s="13"/>
      <c r="JZR853" s="13"/>
      <c r="JZS853" s="13"/>
      <c r="JZT853" s="13"/>
      <c r="JZU853" s="13"/>
      <c r="JZV853" s="13"/>
      <c r="JZW853" s="13"/>
      <c r="JZX853" s="13"/>
      <c r="JZY853" s="13"/>
      <c r="JZZ853" s="13"/>
      <c r="KAA853" s="13"/>
      <c r="KAB853" s="13"/>
      <c r="KAC853" s="13"/>
      <c r="KAD853" s="13"/>
      <c r="KAE853" s="13"/>
      <c r="KAF853" s="13"/>
      <c r="KAG853" s="13"/>
      <c r="KAH853" s="13"/>
      <c r="KAI853" s="13"/>
      <c r="KAJ853" s="13"/>
      <c r="KAK853" s="13"/>
      <c r="KAL853" s="13"/>
      <c r="KAM853" s="13"/>
      <c r="KAN853" s="13"/>
      <c r="KAO853" s="13"/>
      <c r="KAP853" s="13"/>
      <c r="KAQ853" s="13"/>
      <c r="KAR853" s="13"/>
      <c r="KAS853" s="13"/>
      <c r="KAT853" s="13"/>
      <c r="KAU853" s="13"/>
      <c r="KAV853" s="13"/>
      <c r="KAW853" s="13"/>
      <c r="KAX853" s="13"/>
      <c r="KAY853" s="13"/>
      <c r="KAZ853" s="13"/>
      <c r="KBA853" s="13"/>
      <c r="KBB853" s="13"/>
      <c r="KBC853" s="13"/>
      <c r="KBD853" s="13"/>
      <c r="KBE853" s="13"/>
      <c r="KBF853" s="13"/>
      <c r="KBG853" s="13"/>
      <c r="KBH853" s="13"/>
      <c r="KBI853" s="13"/>
      <c r="KBJ853" s="13"/>
      <c r="KBK853" s="13"/>
      <c r="KBL853" s="13"/>
      <c r="KBM853" s="13"/>
      <c r="KBN853" s="13"/>
      <c r="KBO853" s="13"/>
      <c r="KBP853" s="13"/>
      <c r="KBQ853" s="13"/>
      <c r="KBR853" s="13"/>
      <c r="KBS853" s="13"/>
      <c r="KBT853" s="13"/>
      <c r="KBU853" s="13"/>
      <c r="KBV853" s="13"/>
      <c r="KBW853" s="13"/>
      <c r="KBX853" s="13"/>
      <c r="KBY853" s="13"/>
      <c r="KBZ853" s="13"/>
      <c r="KCA853" s="13"/>
      <c r="KCB853" s="13"/>
      <c r="KCC853" s="13"/>
      <c r="KCD853" s="13"/>
      <c r="KCE853" s="13"/>
      <c r="KCF853" s="13"/>
      <c r="KCG853" s="13"/>
      <c r="KCH853" s="13"/>
      <c r="KCI853" s="13"/>
      <c r="KCJ853" s="13"/>
      <c r="KCK853" s="13"/>
      <c r="KCL853" s="13"/>
      <c r="KCM853" s="13"/>
      <c r="KCN853" s="13"/>
      <c r="KCO853" s="13"/>
      <c r="KCP853" s="13"/>
      <c r="KCQ853" s="13"/>
      <c r="KCR853" s="13"/>
      <c r="KCS853" s="13"/>
      <c r="KCT853" s="13"/>
      <c r="KCU853" s="13"/>
      <c r="KCV853" s="13"/>
      <c r="KCW853" s="13"/>
      <c r="KCX853" s="13"/>
      <c r="KCY853" s="13"/>
      <c r="KCZ853" s="13"/>
      <c r="KDA853" s="13"/>
      <c r="KDB853" s="13"/>
      <c r="KDC853" s="13"/>
      <c r="KDD853" s="13"/>
      <c r="KDE853" s="13"/>
      <c r="KDF853" s="13"/>
      <c r="KDG853" s="13"/>
      <c r="KDH853" s="13"/>
      <c r="KDI853" s="13"/>
      <c r="KDJ853" s="13"/>
      <c r="KDK853" s="13"/>
      <c r="KDL853" s="13"/>
      <c r="KDM853" s="13"/>
      <c r="KDN853" s="13"/>
      <c r="KDO853" s="13"/>
      <c r="KDP853" s="13"/>
      <c r="KDQ853" s="13"/>
      <c r="KDR853" s="13"/>
      <c r="KDS853" s="13"/>
      <c r="KDT853" s="13"/>
      <c r="KDU853" s="13"/>
      <c r="KDV853" s="13"/>
      <c r="KDW853" s="13"/>
      <c r="KDX853" s="13"/>
      <c r="KDY853" s="13"/>
      <c r="KDZ853" s="13"/>
      <c r="KEA853" s="13"/>
      <c r="KEB853" s="13"/>
      <c r="KEC853" s="13"/>
      <c r="KED853" s="13"/>
      <c r="KEE853" s="13"/>
      <c r="KEF853" s="13"/>
      <c r="KEG853" s="13"/>
      <c r="KEH853" s="13"/>
      <c r="KEI853" s="13"/>
      <c r="KEJ853" s="13"/>
      <c r="KEK853" s="13"/>
      <c r="KEL853" s="13"/>
      <c r="KEM853" s="13"/>
      <c r="KEN853" s="13"/>
      <c r="KEO853" s="13"/>
      <c r="KEP853" s="13"/>
      <c r="KEQ853" s="13"/>
      <c r="KER853" s="13"/>
      <c r="KES853" s="13"/>
      <c r="KET853" s="13"/>
      <c r="KEU853" s="13"/>
      <c r="KEV853" s="13"/>
      <c r="KEW853" s="13"/>
      <c r="KEX853" s="13"/>
      <c r="KEY853" s="13"/>
      <c r="KEZ853" s="13"/>
      <c r="KFA853" s="13"/>
      <c r="KFB853" s="13"/>
      <c r="KFC853" s="13"/>
      <c r="KFD853" s="13"/>
      <c r="KFE853" s="13"/>
      <c r="KFF853" s="13"/>
      <c r="KFG853" s="13"/>
      <c r="KFH853" s="13"/>
      <c r="KFI853" s="13"/>
      <c r="KFJ853" s="13"/>
      <c r="KFK853" s="13"/>
      <c r="KFL853" s="13"/>
      <c r="KFM853" s="13"/>
      <c r="KFN853" s="13"/>
      <c r="KFO853" s="13"/>
      <c r="KFP853" s="13"/>
      <c r="KFQ853" s="13"/>
      <c r="KFR853" s="13"/>
      <c r="KFS853" s="13"/>
      <c r="KFT853" s="13"/>
      <c r="KFU853" s="13"/>
      <c r="KFV853" s="13"/>
      <c r="KFW853" s="13"/>
      <c r="KFX853" s="13"/>
      <c r="KFY853" s="13"/>
      <c r="KFZ853" s="13"/>
      <c r="KGA853" s="13"/>
      <c r="KGB853" s="13"/>
      <c r="KGC853" s="13"/>
      <c r="KGD853" s="13"/>
      <c r="KGE853" s="13"/>
      <c r="KGF853" s="13"/>
      <c r="KGG853" s="13"/>
      <c r="KGH853" s="13"/>
      <c r="KGI853" s="13"/>
      <c r="KGJ853" s="13"/>
      <c r="KGK853" s="13"/>
      <c r="KGL853" s="13"/>
      <c r="KGM853" s="13"/>
      <c r="KGN853" s="13"/>
      <c r="KGO853" s="13"/>
      <c r="KGP853" s="13"/>
      <c r="KGQ853" s="13"/>
      <c r="KGR853" s="13"/>
      <c r="KGS853" s="13"/>
      <c r="KGT853" s="13"/>
      <c r="KGU853" s="13"/>
      <c r="KGV853" s="13"/>
      <c r="KGW853" s="13"/>
      <c r="KGX853" s="13"/>
      <c r="KGY853" s="13"/>
      <c r="KGZ853" s="13"/>
      <c r="KHA853" s="13"/>
      <c r="KHB853" s="13"/>
      <c r="KHC853" s="13"/>
      <c r="KHD853" s="13"/>
      <c r="KHE853" s="13"/>
      <c r="KHF853" s="13"/>
      <c r="KHG853" s="13"/>
      <c r="KHH853" s="13"/>
      <c r="KHI853" s="13"/>
      <c r="KHJ853" s="13"/>
      <c r="KHK853" s="13"/>
      <c r="KHL853" s="13"/>
      <c r="KHM853" s="13"/>
      <c r="KHN853" s="13"/>
      <c r="KHO853" s="13"/>
      <c r="KHP853" s="13"/>
      <c r="KHQ853" s="13"/>
      <c r="KHR853" s="13"/>
      <c r="KHS853" s="13"/>
      <c r="KHT853" s="13"/>
      <c r="KHU853" s="13"/>
      <c r="KHV853" s="13"/>
      <c r="KHW853" s="13"/>
      <c r="KHX853" s="13"/>
      <c r="KHY853" s="13"/>
      <c r="KHZ853" s="13"/>
      <c r="KIA853" s="13"/>
      <c r="KIB853" s="13"/>
      <c r="KIC853" s="13"/>
      <c r="KID853" s="13"/>
      <c r="KIE853" s="13"/>
      <c r="KIF853" s="13"/>
      <c r="KIG853" s="13"/>
      <c r="KIH853" s="13"/>
      <c r="KII853" s="13"/>
      <c r="KIJ853" s="13"/>
      <c r="KIK853" s="13"/>
      <c r="KIL853" s="13"/>
      <c r="KIM853" s="13"/>
      <c r="KIN853" s="13"/>
      <c r="KIO853" s="13"/>
      <c r="KIP853" s="13"/>
      <c r="KIQ853" s="13"/>
      <c r="KIR853" s="13"/>
      <c r="KIS853" s="13"/>
      <c r="KIT853" s="13"/>
      <c r="KIU853" s="13"/>
      <c r="KIV853" s="13"/>
      <c r="KIW853" s="13"/>
      <c r="KIX853" s="13"/>
      <c r="KIY853" s="13"/>
      <c r="KIZ853" s="13"/>
      <c r="KJA853" s="13"/>
      <c r="KJB853" s="13"/>
      <c r="KJC853" s="13"/>
      <c r="KJD853" s="13"/>
      <c r="KJE853" s="13"/>
      <c r="KJF853" s="13"/>
      <c r="KJG853" s="13"/>
      <c r="KJH853" s="13"/>
      <c r="KJI853" s="13"/>
      <c r="KJJ853" s="13"/>
      <c r="KJK853" s="13"/>
      <c r="KJL853" s="13"/>
      <c r="KJM853" s="13"/>
      <c r="KJN853" s="13"/>
      <c r="KJO853" s="13"/>
      <c r="KJP853" s="13"/>
      <c r="KJQ853" s="13"/>
      <c r="KJR853" s="13"/>
      <c r="KJS853" s="13"/>
      <c r="KJT853" s="13"/>
      <c r="KJU853" s="13"/>
      <c r="KJV853" s="13"/>
      <c r="KJW853" s="13"/>
      <c r="KJX853" s="13"/>
      <c r="KJY853" s="13"/>
      <c r="KJZ853" s="13"/>
      <c r="KKA853" s="13"/>
      <c r="KKB853" s="13"/>
      <c r="KKC853" s="13"/>
      <c r="KKD853" s="13"/>
      <c r="KKE853" s="13"/>
      <c r="KKF853" s="13"/>
      <c r="KKG853" s="13"/>
      <c r="KKH853" s="13"/>
      <c r="KKI853" s="13"/>
      <c r="KKJ853" s="13"/>
      <c r="KKK853" s="13"/>
      <c r="KKL853" s="13"/>
      <c r="KKM853" s="13"/>
      <c r="KKN853" s="13"/>
      <c r="KKO853" s="13"/>
      <c r="KKP853" s="13"/>
      <c r="KKQ853" s="13"/>
      <c r="KKR853" s="13"/>
      <c r="KKS853" s="13"/>
      <c r="KKT853" s="13"/>
      <c r="KKU853" s="13"/>
      <c r="KKV853" s="13"/>
      <c r="KKW853" s="13"/>
      <c r="KKX853" s="13"/>
      <c r="KKY853" s="13"/>
      <c r="KKZ853" s="13"/>
      <c r="KLA853" s="13"/>
      <c r="KLB853" s="13"/>
      <c r="KLC853" s="13"/>
      <c r="KLD853" s="13"/>
      <c r="KLE853" s="13"/>
      <c r="KLF853" s="13"/>
      <c r="KLG853" s="13"/>
      <c r="KLH853" s="13"/>
      <c r="KLI853" s="13"/>
      <c r="KLJ853" s="13"/>
      <c r="KLK853" s="13"/>
      <c r="KLL853" s="13"/>
      <c r="KLM853" s="13"/>
      <c r="KLN853" s="13"/>
      <c r="KLO853" s="13"/>
      <c r="KLP853" s="13"/>
      <c r="KLQ853" s="13"/>
      <c r="KLR853" s="13"/>
      <c r="KLS853" s="13"/>
      <c r="KLT853" s="13"/>
      <c r="KLU853" s="13"/>
      <c r="KLV853" s="13"/>
      <c r="KLW853" s="13"/>
      <c r="KLX853" s="13"/>
      <c r="KLY853" s="13"/>
      <c r="KLZ853" s="13"/>
      <c r="KMA853" s="13"/>
      <c r="KMB853" s="13"/>
      <c r="KMC853" s="13"/>
      <c r="KMD853" s="13"/>
      <c r="KME853" s="13"/>
      <c r="KMF853" s="13"/>
      <c r="KMG853" s="13"/>
      <c r="KMH853" s="13"/>
      <c r="KMI853" s="13"/>
      <c r="KMJ853" s="13"/>
      <c r="KMK853" s="13"/>
      <c r="KML853" s="13"/>
      <c r="KMM853" s="13"/>
      <c r="KMN853" s="13"/>
      <c r="KMO853" s="13"/>
      <c r="KMP853" s="13"/>
      <c r="KMQ853" s="13"/>
      <c r="KMR853" s="13"/>
      <c r="KMS853" s="13"/>
      <c r="KMT853" s="13"/>
      <c r="KMU853" s="13"/>
      <c r="KMV853" s="13"/>
      <c r="KMW853" s="13"/>
      <c r="KMX853" s="13"/>
      <c r="KMY853" s="13"/>
      <c r="KMZ853" s="13"/>
      <c r="KNA853" s="13"/>
      <c r="KNB853" s="13"/>
      <c r="KNC853" s="13"/>
      <c r="KND853" s="13"/>
      <c r="KNE853" s="13"/>
      <c r="KNF853" s="13"/>
      <c r="KNG853" s="13"/>
      <c r="KNH853" s="13"/>
      <c r="KNI853" s="13"/>
      <c r="KNJ853" s="13"/>
      <c r="KNK853" s="13"/>
      <c r="KNL853" s="13"/>
      <c r="KNM853" s="13"/>
      <c r="KNN853" s="13"/>
      <c r="KNO853" s="13"/>
      <c r="KNP853" s="13"/>
      <c r="KNQ853" s="13"/>
      <c r="KNR853" s="13"/>
      <c r="KNS853" s="13"/>
      <c r="KNT853" s="13"/>
      <c r="KNU853" s="13"/>
      <c r="KNV853" s="13"/>
      <c r="KNW853" s="13"/>
      <c r="KNX853" s="13"/>
      <c r="KNY853" s="13"/>
      <c r="KNZ853" s="13"/>
      <c r="KOA853" s="13"/>
      <c r="KOB853" s="13"/>
      <c r="KOC853" s="13"/>
      <c r="KOD853" s="13"/>
      <c r="KOE853" s="13"/>
      <c r="KOF853" s="13"/>
      <c r="KOG853" s="13"/>
      <c r="KOH853" s="13"/>
      <c r="KOI853" s="13"/>
      <c r="KOJ853" s="13"/>
      <c r="KOK853" s="13"/>
      <c r="KOL853" s="13"/>
      <c r="KOM853" s="13"/>
      <c r="KON853" s="13"/>
      <c r="KOO853" s="13"/>
      <c r="KOP853" s="13"/>
      <c r="KOQ853" s="13"/>
      <c r="KOR853" s="13"/>
      <c r="KOS853" s="13"/>
      <c r="KOT853" s="13"/>
      <c r="KOU853" s="13"/>
      <c r="KOV853" s="13"/>
      <c r="KOW853" s="13"/>
      <c r="KOX853" s="13"/>
      <c r="KOY853" s="13"/>
      <c r="KOZ853" s="13"/>
      <c r="KPA853" s="13"/>
      <c r="KPB853" s="13"/>
      <c r="KPC853" s="13"/>
      <c r="KPD853" s="13"/>
      <c r="KPE853" s="13"/>
      <c r="KPF853" s="13"/>
      <c r="KPG853" s="13"/>
      <c r="KPH853" s="13"/>
      <c r="KPI853" s="13"/>
      <c r="KPJ853" s="13"/>
      <c r="KPK853" s="13"/>
      <c r="KPL853" s="13"/>
      <c r="KPM853" s="13"/>
      <c r="KPN853" s="13"/>
      <c r="KPO853" s="13"/>
      <c r="KPP853" s="13"/>
      <c r="KPQ853" s="13"/>
      <c r="KPR853" s="13"/>
      <c r="KPS853" s="13"/>
      <c r="KPT853" s="13"/>
      <c r="KPU853" s="13"/>
      <c r="KPV853" s="13"/>
      <c r="KPW853" s="13"/>
      <c r="KPX853" s="13"/>
      <c r="KPY853" s="13"/>
      <c r="KPZ853" s="13"/>
      <c r="KQA853" s="13"/>
      <c r="KQB853" s="13"/>
      <c r="KQC853" s="13"/>
      <c r="KQD853" s="13"/>
      <c r="KQE853" s="13"/>
      <c r="KQF853" s="13"/>
      <c r="KQG853" s="13"/>
      <c r="KQH853" s="13"/>
      <c r="KQI853" s="13"/>
      <c r="KQJ853" s="13"/>
      <c r="KQK853" s="13"/>
      <c r="KQL853" s="13"/>
      <c r="KQM853" s="13"/>
      <c r="KQN853" s="13"/>
      <c r="KQO853" s="13"/>
      <c r="KQP853" s="13"/>
      <c r="KQQ853" s="13"/>
      <c r="KQR853" s="13"/>
      <c r="KQS853" s="13"/>
      <c r="KQT853" s="13"/>
      <c r="KQU853" s="13"/>
      <c r="KQV853" s="13"/>
      <c r="KQW853" s="13"/>
      <c r="KQX853" s="13"/>
      <c r="KQY853" s="13"/>
      <c r="KQZ853" s="13"/>
      <c r="KRA853" s="13"/>
      <c r="KRB853" s="13"/>
      <c r="KRC853" s="13"/>
      <c r="KRD853" s="13"/>
      <c r="KRE853" s="13"/>
      <c r="KRF853" s="13"/>
      <c r="KRG853" s="13"/>
      <c r="KRH853" s="13"/>
      <c r="KRI853" s="13"/>
      <c r="KRJ853" s="13"/>
      <c r="KRK853" s="13"/>
      <c r="KRL853" s="13"/>
      <c r="KRM853" s="13"/>
      <c r="KRN853" s="13"/>
      <c r="KRO853" s="13"/>
      <c r="KRP853" s="13"/>
      <c r="KRQ853" s="13"/>
      <c r="KRR853" s="13"/>
      <c r="KRS853" s="13"/>
      <c r="KRT853" s="13"/>
      <c r="KRU853" s="13"/>
      <c r="KRV853" s="13"/>
      <c r="KRW853" s="13"/>
      <c r="KRX853" s="13"/>
      <c r="KRY853" s="13"/>
      <c r="KRZ853" s="13"/>
      <c r="KSA853" s="13"/>
      <c r="KSB853" s="13"/>
      <c r="KSC853" s="13"/>
      <c r="KSD853" s="13"/>
      <c r="KSE853" s="13"/>
      <c r="KSF853" s="13"/>
      <c r="KSG853" s="13"/>
      <c r="KSH853" s="13"/>
      <c r="KSI853" s="13"/>
      <c r="KSJ853" s="13"/>
      <c r="KSK853" s="13"/>
      <c r="KSL853" s="13"/>
      <c r="KSM853" s="13"/>
      <c r="KSN853" s="13"/>
      <c r="KSO853" s="13"/>
      <c r="KSP853" s="13"/>
      <c r="KSQ853" s="13"/>
      <c r="KSR853" s="13"/>
      <c r="KSS853" s="13"/>
      <c r="KST853" s="13"/>
      <c r="KSU853" s="13"/>
      <c r="KSV853" s="13"/>
      <c r="KSW853" s="13"/>
      <c r="KSX853" s="13"/>
      <c r="KSY853" s="13"/>
      <c r="KSZ853" s="13"/>
      <c r="KTA853" s="13"/>
      <c r="KTB853" s="13"/>
      <c r="KTC853" s="13"/>
      <c r="KTD853" s="13"/>
      <c r="KTE853" s="13"/>
      <c r="KTF853" s="13"/>
      <c r="KTG853" s="13"/>
      <c r="KTH853" s="13"/>
      <c r="KTI853" s="13"/>
      <c r="KTJ853" s="13"/>
      <c r="KTK853" s="13"/>
      <c r="KTL853" s="13"/>
      <c r="KTM853" s="13"/>
      <c r="KTN853" s="13"/>
      <c r="KTO853" s="13"/>
      <c r="KTP853" s="13"/>
      <c r="KTQ853" s="13"/>
      <c r="KTR853" s="13"/>
      <c r="KTS853" s="13"/>
      <c r="KTT853" s="13"/>
      <c r="KTU853" s="13"/>
      <c r="KTV853" s="13"/>
      <c r="KTW853" s="13"/>
      <c r="KTX853" s="13"/>
      <c r="KTY853" s="13"/>
      <c r="KTZ853" s="13"/>
      <c r="KUA853" s="13"/>
      <c r="KUB853" s="13"/>
      <c r="KUC853" s="13"/>
      <c r="KUD853" s="13"/>
      <c r="KUE853" s="13"/>
      <c r="KUF853" s="13"/>
      <c r="KUG853" s="13"/>
      <c r="KUH853" s="13"/>
      <c r="KUI853" s="13"/>
      <c r="KUJ853" s="13"/>
      <c r="KUK853" s="13"/>
      <c r="KUL853" s="13"/>
      <c r="KUM853" s="13"/>
      <c r="KUN853" s="13"/>
      <c r="KUO853" s="13"/>
      <c r="KUP853" s="13"/>
      <c r="KUQ853" s="13"/>
      <c r="KUR853" s="13"/>
      <c r="KUS853" s="13"/>
      <c r="KUT853" s="13"/>
      <c r="KUU853" s="13"/>
      <c r="KUV853" s="13"/>
      <c r="KUW853" s="13"/>
      <c r="KUX853" s="13"/>
      <c r="KUY853" s="13"/>
      <c r="KUZ853" s="13"/>
      <c r="KVA853" s="13"/>
      <c r="KVB853" s="13"/>
      <c r="KVC853" s="13"/>
      <c r="KVD853" s="13"/>
      <c r="KVE853" s="13"/>
      <c r="KVF853" s="13"/>
      <c r="KVG853" s="13"/>
      <c r="KVH853" s="13"/>
      <c r="KVI853" s="13"/>
      <c r="KVJ853" s="13"/>
      <c r="KVK853" s="13"/>
      <c r="KVL853" s="13"/>
      <c r="KVM853" s="13"/>
      <c r="KVN853" s="13"/>
      <c r="KVO853" s="13"/>
      <c r="KVP853" s="13"/>
      <c r="KVQ853" s="13"/>
      <c r="KVR853" s="13"/>
      <c r="KVS853" s="13"/>
      <c r="KVT853" s="13"/>
      <c r="KVU853" s="13"/>
      <c r="KVV853" s="13"/>
      <c r="KVW853" s="13"/>
      <c r="KVX853" s="13"/>
      <c r="KVY853" s="13"/>
      <c r="KVZ853" s="13"/>
      <c r="KWA853" s="13"/>
      <c r="KWB853" s="13"/>
      <c r="KWC853" s="13"/>
      <c r="KWD853" s="13"/>
      <c r="KWE853" s="13"/>
      <c r="KWF853" s="13"/>
      <c r="KWG853" s="13"/>
      <c r="KWH853" s="13"/>
      <c r="KWI853" s="13"/>
      <c r="KWJ853" s="13"/>
      <c r="KWK853" s="13"/>
      <c r="KWL853" s="13"/>
      <c r="KWM853" s="13"/>
      <c r="KWN853" s="13"/>
      <c r="KWO853" s="13"/>
      <c r="KWP853" s="13"/>
      <c r="KWQ853" s="13"/>
      <c r="KWR853" s="13"/>
      <c r="KWS853" s="13"/>
      <c r="KWT853" s="13"/>
      <c r="KWU853" s="13"/>
      <c r="KWV853" s="13"/>
      <c r="KWW853" s="13"/>
      <c r="KWX853" s="13"/>
      <c r="KWY853" s="13"/>
      <c r="KWZ853" s="13"/>
      <c r="KXA853" s="13"/>
      <c r="KXB853" s="13"/>
      <c r="KXC853" s="13"/>
      <c r="KXD853" s="13"/>
      <c r="KXE853" s="13"/>
      <c r="KXF853" s="13"/>
      <c r="KXG853" s="13"/>
      <c r="KXH853" s="13"/>
      <c r="KXI853" s="13"/>
      <c r="KXJ853" s="13"/>
      <c r="KXK853" s="13"/>
      <c r="KXL853" s="13"/>
      <c r="KXM853" s="13"/>
      <c r="KXN853" s="13"/>
      <c r="KXO853" s="13"/>
      <c r="KXP853" s="13"/>
      <c r="KXQ853" s="13"/>
      <c r="KXR853" s="13"/>
      <c r="KXS853" s="13"/>
      <c r="KXT853" s="13"/>
      <c r="KXU853" s="13"/>
      <c r="KXV853" s="13"/>
      <c r="KXW853" s="13"/>
      <c r="KXX853" s="13"/>
      <c r="KXY853" s="13"/>
      <c r="KXZ853" s="13"/>
      <c r="KYA853" s="13"/>
      <c r="KYB853" s="13"/>
      <c r="KYC853" s="13"/>
      <c r="KYD853" s="13"/>
      <c r="KYE853" s="13"/>
      <c r="KYF853" s="13"/>
      <c r="KYG853" s="13"/>
      <c r="KYH853" s="13"/>
      <c r="KYI853" s="13"/>
      <c r="KYJ853" s="13"/>
      <c r="KYK853" s="13"/>
      <c r="KYL853" s="13"/>
      <c r="KYM853" s="13"/>
      <c r="KYN853" s="13"/>
      <c r="KYO853" s="13"/>
      <c r="KYP853" s="13"/>
      <c r="KYQ853" s="13"/>
      <c r="KYR853" s="13"/>
      <c r="KYS853" s="13"/>
      <c r="KYT853" s="13"/>
      <c r="KYU853" s="13"/>
      <c r="KYV853" s="13"/>
      <c r="KYW853" s="13"/>
      <c r="KYX853" s="13"/>
      <c r="KYY853" s="13"/>
      <c r="KYZ853" s="13"/>
      <c r="KZA853" s="13"/>
      <c r="KZB853" s="13"/>
      <c r="KZC853" s="13"/>
      <c r="KZD853" s="13"/>
      <c r="KZE853" s="13"/>
      <c r="KZF853" s="13"/>
      <c r="KZG853" s="13"/>
      <c r="KZH853" s="13"/>
      <c r="KZI853" s="13"/>
      <c r="KZJ853" s="13"/>
      <c r="KZK853" s="13"/>
      <c r="KZL853" s="13"/>
      <c r="KZM853" s="13"/>
      <c r="KZN853" s="13"/>
      <c r="KZO853" s="13"/>
      <c r="KZP853" s="13"/>
      <c r="KZQ853" s="13"/>
      <c r="KZR853" s="13"/>
      <c r="KZS853" s="13"/>
      <c r="KZT853" s="13"/>
      <c r="KZU853" s="13"/>
      <c r="KZV853" s="13"/>
      <c r="KZW853" s="13"/>
      <c r="KZX853" s="13"/>
      <c r="KZY853" s="13"/>
      <c r="KZZ853" s="13"/>
      <c r="LAA853" s="13"/>
      <c r="LAB853" s="13"/>
      <c r="LAC853" s="13"/>
      <c r="LAD853" s="13"/>
      <c r="LAE853" s="13"/>
      <c r="LAF853" s="13"/>
      <c r="LAG853" s="13"/>
      <c r="LAH853" s="13"/>
      <c r="LAI853" s="13"/>
      <c r="LAJ853" s="13"/>
      <c r="LAK853" s="13"/>
      <c r="LAL853" s="13"/>
      <c r="LAM853" s="13"/>
      <c r="LAN853" s="13"/>
      <c r="LAO853" s="13"/>
      <c r="LAP853" s="13"/>
      <c r="LAQ853" s="13"/>
      <c r="LAR853" s="13"/>
      <c r="LAS853" s="13"/>
      <c r="LAT853" s="13"/>
      <c r="LAU853" s="13"/>
      <c r="LAV853" s="13"/>
      <c r="LAW853" s="13"/>
      <c r="LAX853" s="13"/>
      <c r="LAY853" s="13"/>
      <c r="LAZ853" s="13"/>
      <c r="LBA853" s="13"/>
      <c r="LBB853" s="13"/>
      <c r="LBC853" s="13"/>
      <c r="LBD853" s="13"/>
      <c r="LBE853" s="13"/>
      <c r="LBF853" s="13"/>
      <c r="LBG853" s="13"/>
      <c r="LBH853" s="13"/>
      <c r="LBI853" s="13"/>
      <c r="LBJ853" s="13"/>
      <c r="LBK853" s="13"/>
      <c r="LBL853" s="13"/>
      <c r="LBM853" s="13"/>
      <c r="LBN853" s="13"/>
      <c r="LBO853" s="13"/>
      <c r="LBP853" s="13"/>
      <c r="LBQ853" s="13"/>
      <c r="LBR853" s="13"/>
      <c r="LBS853" s="13"/>
      <c r="LBT853" s="13"/>
      <c r="LBU853" s="13"/>
      <c r="LBV853" s="13"/>
      <c r="LBW853" s="13"/>
      <c r="LBX853" s="13"/>
      <c r="LBY853" s="13"/>
      <c r="LBZ853" s="13"/>
      <c r="LCA853" s="13"/>
      <c r="LCB853" s="13"/>
      <c r="LCC853" s="13"/>
      <c r="LCD853" s="13"/>
      <c r="LCE853" s="13"/>
      <c r="LCF853" s="13"/>
      <c r="LCG853" s="13"/>
      <c r="LCH853" s="13"/>
      <c r="LCI853" s="13"/>
      <c r="LCJ853" s="13"/>
      <c r="LCK853" s="13"/>
      <c r="LCL853" s="13"/>
      <c r="LCM853" s="13"/>
      <c r="LCN853" s="13"/>
      <c r="LCO853" s="13"/>
      <c r="LCP853" s="13"/>
      <c r="LCQ853" s="13"/>
      <c r="LCR853" s="13"/>
      <c r="LCS853" s="13"/>
      <c r="LCT853" s="13"/>
      <c r="LCU853" s="13"/>
      <c r="LCV853" s="13"/>
      <c r="LCW853" s="13"/>
      <c r="LCX853" s="13"/>
      <c r="LCY853" s="13"/>
      <c r="LCZ853" s="13"/>
      <c r="LDA853" s="13"/>
      <c r="LDB853" s="13"/>
      <c r="LDC853" s="13"/>
      <c r="LDD853" s="13"/>
      <c r="LDE853" s="13"/>
      <c r="LDF853" s="13"/>
      <c r="LDG853" s="13"/>
      <c r="LDH853" s="13"/>
      <c r="LDI853" s="13"/>
      <c r="LDJ853" s="13"/>
      <c r="LDK853" s="13"/>
      <c r="LDL853" s="13"/>
      <c r="LDM853" s="13"/>
      <c r="LDN853" s="13"/>
      <c r="LDO853" s="13"/>
      <c r="LDP853" s="13"/>
      <c r="LDQ853" s="13"/>
      <c r="LDR853" s="13"/>
      <c r="LDS853" s="13"/>
      <c r="LDT853" s="13"/>
      <c r="LDU853" s="13"/>
      <c r="LDV853" s="13"/>
      <c r="LDW853" s="13"/>
      <c r="LDX853" s="13"/>
      <c r="LDY853" s="13"/>
      <c r="LDZ853" s="13"/>
      <c r="LEA853" s="13"/>
      <c r="LEB853" s="13"/>
      <c r="LEC853" s="13"/>
      <c r="LED853" s="13"/>
      <c r="LEE853" s="13"/>
      <c r="LEF853" s="13"/>
      <c r="LEG853" s="13"/>
      <c r="LEH853" s="13"/>
      <c r="LEI853" s="13"/>
      <c r="LEJ853" s="13"/>
      <c r="LEK853" s="13"/>
      <c r="LEL853" s="13"/>
      <c r="LEM853" s="13"/>
      <c r="LEN853" s="13"/>
      <c r="LEO853" s="13"/>
      <c r="LEP853" s="13"/>
      <c r="LEQ853" s="13"/>
      <c r="LER853" s="13"/>
      <c r="LES853" s="13"/>
      <c r="LET853" s="13"/>
      <c r="LEU853" s="13"/>
      <c r="LEV853" s="13"/>
      <c r="LEW853" s="13"/>
      <c r="LEX853" s="13"/>
      <c r="LEY853" s="13"/>
      <c r="LEZ853" s="13"/>
      <c r="LFA853" s="13"/>
      <c r="LFB853" s="13"/>
      <c r="LFC853" s="13"/>
      <c r="LFD853" s="13"/>
      <c r="LFE853" s="13"/>
      <c r="LFF853" s="13"/>
      <c r="LFG853" s="13"/>
      <c r="LFH853" s="13"/>
      <c r="LFI853" s="13"/>
      <c r="LFJ853" s="13"/>
      <c r="LFK853" s="13"/>
      <c r="LFL853" s="13"/>
      <c r="LFM853" s="13"/>
      <c r="LFN853" s="13"/>
      <c r="LFO853" s="13"/>
      <c r="LFP853" s="13"/>
      <c r="LFQ853" s="13"/>
      <c r="LFR853" s="13"/>
      <c r="LFS853" s="13"/>
      <c r="LFT853" s="13"/>
      <c r="LFU853" s="13"/>
      <c r="LFV853" s="13"/>
      <c r="LFW853" s="13"/>
      <c r="LFX853" s="13"/>
      <c r="LFY853" s="13"/>
      <c r="LFZ853" s="13"/>
      <c r="LGA853" s="13"/>
      <c r="LGB853" s="13"/>
      <c r="LGC853" s="13"/>
      <c r="LGD853" s="13"/>
      <c r="LGE853" s="13"/>
      <c r="LGF853" s="13"/>
      <c r="LGG853" s="13"/>
      <c r="LGH853" s="13"/>
      <c r="LGI853" s="13"/>
      <c r="LGJ853" s="13"/>
      <c r="LGK853" s="13"/>
      <c r="LGL853" s="13"/>
      <c r="LGM853" s="13"/>
      <c r="LGN853" s="13"/>
      <c r="LGO853" s="13"/>
      <c r="LGP853" s="13"/>
      <c r="LGQ853" s="13"/>
      <c r="LGR853" s="13"/>
      <c r="LGS853" s="13"/>
      <c r="LGT853" s="13"/>
      <c r="LGU853" s="13"/>
      <c r="LGV853" s="13"/>
      <c r="LGW853" s="13"/>
      <c r="LGX853" s="13"/>
      <c r="LGY853" s="13"/>
      <c r="LGZ853" s="13"/>
      <c r="LHA853" s="13"/>
      <c r="LHB853" s="13"/>
      <c r="LHC853" s="13"/>
      <c r="LHD853" s="13"/>
      <c r="LHE853" s="13"/>
      <c r="LHF853" s="13"/>
      <c r="LHG853" s="13"/>
      <c r="LHH853" s="13"/>
      <c r="LHI853" s="13"/>
      <c r="LHJ853" s="13"/>
      <c r="LHK853" s="13"/>
      <c r="LHL853" s="13"/>
      <c r="LHM853" s="13"/>
      <c r="LHN853" s="13"/>
      <c r="LHO853" s="13"/>
      <c r="LHP853" s="13"/>
      <c r="LHQ853" s="13"/>
      <c r="LHR853" s="13"/>
      <c r="LHS853" s="13"/>
      <c r="LHT853" s="13"/>
      <c r="LHU853" s="13"/>
      <c r="LHV853" s="13"/>
      <c r="LHW853" s="13"/>
      <c r="LHX853" s="13"/>
      <c r="LHY853" s="13"/>
      <c r="LHZ853" s="13"/>
      <c r="LIA853" s="13"/>
      <c r="LIB853" s="13"/>
      <c r="LIC853" s="13"/>
      <c r="LID853" s="13"/>
      <c r="LIE853" s="13"/>
      <c r="LIF853" s="13"/>
      <c r="LIG853" s="13"/>
      <c r="LIH853" s="13"/>
      <c r="LII853" s="13"/>
      <c r="LIJ853" s="13"/>
      <c r="LIK853" s="13"/>
      <c r="LIL853" s="13"/>
      <c r="LIM853" s="13"/>
      <c r="LIN853" s="13"/>
      <c r="LIO853" s="13"/>
      <c r="LIP853" s="13"/>
      <c r="LIQ853" s="13"/>
      <c r="LIR853" s="13"/>
      <c r="LIS853" s="13"/>
      <c r="LIT853" s="13"/>
      <c r="LIU853" s="13"/>
      <c r="LIV853" s="13"/>
      <c r="LIW853" s="13"/>
      <c r="LIX853" s="13"/>
      <c r="LIY853" s="13"/>
      <c r="LIZ853" s="13"/>
      <c r="LJA853" s="13"/>
      <c r="LJB853" s="13"/>
      <c r="LJC853" s="13"/>
      <c r="LJD853" s="13"/>
      <c r="LJE853" s="13"/>
      <c r="LJF853" s="13"/>
      <c r="LJG853" s="13"/>
      <c r="LJH853" s="13"/>
      <c r="LJI853" s="13"/>
      <c r="LJJ853" s="13"/>
      <c r="LJK853" s="13"/>
      <c r="LJL853" s="13"/>
      <c r="LJM853" s="13"/>
      <c r="LJN853" s="13"/>
      <c r="LJO853" s="13"/>
      <c r="LJP853" s="13"/>
      <c r="LJQ853" s="13"/>
      <c r="LJR853" s="13"/>
      <c r="LJS853" s="13"/>
      <c r="LJT853" s="13"/>
      <c r="LJU853" s="13"/>
      <c r="LJV853" s="13"/>
      <c r="LJW853" s="13"/>
      <c r="LJX853" s="13"/>
      <c r="LJY853" s="13"/>
      <c r="LJZ853" s="13"/>
      <c r="LKA853" s="13"/>
      <c r="LKB853" s="13"/>
      <c r="LKC853" s="13"/>
      <c r="LKD853" s="13"/>
      <c r="LKE853" s="13"/>
      <c r="LKF853" s="13"/>
      <c r="LKG853" s="13"/>
      <c r="LKH853" s="13"/>
      <c r="LKI853" s="13"/>
      <c r="LKJ853" s="13"/>
      <c r="LKK853" s="13"/>
      <c r="LKL853" s="13"/>
      <c r="LKM853" s="13"/>
      <c r="LKN853" s="13"/>
      <c r="LKO853" s="13"/>
      <c r="LKP853" s="13"/>
      <c r="LKQ853" s="13"/>
      <c r="LKR853" s="13"/>
      <c r="LKS853" s="13"/>
      <c r="LKT853" s="13"/>
      <c r="LKU853" s="13"/>
      <c r="LKV853" s="13"/>
      <c r="LKW853" s="13"/>
      <c r="LKX853" s="13"/>
      <c r="LKY853" s="13"/>
      <c r="LKZ853" s="13"/>
      <c r="LLA853" s="13"/>
      <c r="LLB853" s="13"/>
      <c r="LLC853" s="13"/>
      <c r="LLD853" s="13"/>
      <c r="LLE853" s="13"/>
      <c r="LLF853" s="13"/>
      <c r="LLG853" s="13"/>
      <c r="LLH853" s="13"/>
      <c r="LLI853" s="13"/>
      <c r="LLJ853" s="13"/>
      <c r="LLK853" s="13"/>
      <c r="LLL853" s="13"/>
      <c r="LLM853" s="13"/>
      <c r="LLN853" s="13"/>
      <c r="LLO853" s="13"/>
      <c r="LLP853" s="13"/>
      <c r="LLQ853" s="13"/>
      <c r="LLR853" s="13"/>
      <c r="LLS853" s="13"/>
      <c r="LLT853" s="13"/>
      <c r="LLU853" s="13"/>
      <c r="LLV853" s="13"/>
      <c r="LLW853" s="13"/>
      <c r="LLX853" s="13"/>
      <c r="LLY853" s="13"/>
      <c r="LLZ853" s="13"/>
      <c r="LMA853" s="13"/>
      <c r="LMB853" s="13"/>
      <c r="LMC853" s="13"/>
      <c r="LMD853" s="13"/>
      <c r="LME853" s="13"/>
      <c r="LMF853" s="13"/>
      <c r="LMG853" s="13"/>
      <c r="LMH853" s="13"/>
      <c r="LMI853" s="13"/>
      <c r="LMJ853" s="13"/>
      <c r="LMK853" s="13"/>
      <c r="LML853" s="13"/>
      <c r="LMM853" s="13"/>
      <c r="LMN853" s="13"/>
      <c r="LMO853" s="13"/>
      <c r="LMP853" s="13"/>
      <c r="LMQ853" s="13"/>
      <c r="LMR853" s="13"/>
      <c r="LMS853" s="13"/>
      <c r="LMT853" s="13"/>
      <c r="LMU853" s="13"/>
      <c r="LMV853" s="13"/>
      <c r="LMW853" s="13"/>
      <c r="LMX853" s="13"/>
      <c r="LMY853" s="13"/>
      <c r="LMZ853" s="13"/>
      <c r="LNA853" s="13"/>
      <c r="LNB853" s="13"/>
      <c r="LNC853" s="13"/>
      <c r="LND853" s="13"/>
      <c r="LNE853" s="13"/>
      <c r="LNF853" s="13"/>
      <c r="LNG853" s="13"/>
      <c r="LNH853" s="13"/>
      <c r="LNI853" s="13"/>
      <c r="LNJ853" s="13"/>
      <c r="LNK853" s="13"/>
      <c r="LNL853" s="13"/>
      <c r="LNM853" s="13"/>
      <c r="LNN853" s="13"/>
      <c r="LNO853" s="13"/>
      <c r="LNP853" s="13"/>
      <c r="LNQ853" s="13"/>
      <c r="LNR853" s="13"/>
      <c r="LNS853" s="13"/>
      <c r="LNT853" s="13"/>
      <c r="LNU853" s="13"/>
      <c r="LNV853" s="13"/>
      <c r="LNW853" s="13"/>
      <c r="LNX853" s="13"/>
      <c r="LNY853" s="13"/>
      <c r="LNZ853" s="13"/>
      <c r="LOA853" s="13"/>
      <c r="LOB853" s="13"/>
      <c r="LOC853" s="13"/>
      <c r="LOD853" s="13"/>
      <c r="LOE853" s="13"/>
      <c r="LOF853" s="13"/>
      <c r="LOG853" s="13"/>
      <c r="LOH853" s="13"/>
      <c r="LOI853" s="13"/>
      <c r="LOJ853" s="13"/>
      <c r="LOK853" s="13"/>
      <c r="LOL853" s="13"/>
      <c r="LOM853" s="13"/>
      <c r="LON853" s="13"/>
      <c r="LOO853" s="13"/>
      <c r="LOP853" s="13"/>
      <c r="LOQ853" s="13"/>
      <c r="LOR853" s="13"/>
      <c r="LOS853" s="13"/>
      <c r="LOT853" s="13"/>
      <c r="LOU853" s="13"/>
      <c r="LOV853" s="13"/>
      <c r="LOW853" s="13"/>
      <c r="LOX853" s="13"/>
      <c r="LOY853" s="13"/>
      <c r="LOZ853" s="13"/>
      <c r="LPA853" s="13"/>
      <c r="LPB853" s="13"/>
      <c r="LPC853" s="13"/>
      <c r="LPD853" s="13"/>
      <c r="LPE853" s="13"/>
      <c r="LPF853" s="13"/>
      <c r="LPG853" s="13"/>
      <c r="LPH853" s="13"/>
      <c r="LPI853" s="13"/>
      <c r="LPJ853" s="13"/>
      <c r="LPK853" s="13"/>
      <c r="LPL853" s="13"/>
      <c r="LPM853" s="13"/>
      <c r="LPN853" s="13"/>
      <c r="LPO853" s="13"/>
      <c r="LPP853" s="13"/>
      <c r="LPQ853" s="13"/>
      <c r="LPR853" s="13"/>
      <c r="LPS853" s="13"/>
      <c r="LPT853" s="13"/>
      <c r="LPU853" s="13"/>
      <c r="LPV853" s="13"/>
      <c r="LPW853" s="13"/>
      <c r="LPX853" s="13"/>
      <c r="LPY853" s="13"/>
      <c r="LPZ853" s="13"/>
      <c r="LQA853" s="13"/>
      <c r="LQB853" s="13"/>
      <c r="LQC853" s="13"/>
      <c r="LQD853" s="13"/>
      <c r="LQE853" s="13"/>
      <c r="LQF853" s="13"/>
      <c r="LQG853" s="13"/>
      <c r="LQH853" s="13"/>
      <c r="LQI853" s="13"/>
      <c r="LQJ853" s="13"/>
      <c r="LQK853" s="13"/>
      <c r="LQL853" s="13"/>
      <c r="LQM853" s="13"/>
      <c r="LQN853" s="13"/>
      <c r="LQO853" s="13"/>
      <c r="LQP853" s="13"/>
      <c r="LQQ853" s="13"/>
      <c r="LQR853" s="13"/>
      <c r="LQS853" s="13"/>
      <c r="LQT853" s="13"/>
      <c r="LQU853" s="13"/>
      <c r="LQV853" s="13"/>
      <c r="LQW853" s="13"/>
      <c r="LQX853" s="13"/>
      <c r="LQY853" s="13"/>
      <c r="LQZ853" s="13"/>
      <c r="LRA853" s="13"/>
      <c r="LRB853" s="13"/>
      <c r="LRC853" s="13"/>
      <c r="LRD853" s="13"/>
      <c r="LRE853" s="13"/>
      <c r="LRF853" s="13"/>
      <c r="LRG853" s="13"/>
      <c r="LRH853" s="13"/>
      <c r="LRI853" s="13"/>
      <c r="LRJ853" s="13"/>
      <c r="LRK853" s="13"/>
      <c r="LRL853" s="13"/>
      <c r="LRM853" s="13"/>
      <c r="LRN853" s="13"/>
      <c r="LRO853" s="13"/>
      <c r="LRP853" s="13"/>
      <c r="LRQ853" s="13"/>
      <c r="LRR853" s="13"/>
      <c r="LRS853" s="13"/>
      <c r="LRT853" s="13"/>
      <c r="LRU853" s="13"/>
      <c r="LRV853" s="13"/>
      <c r="LRW853" s="13"/>
      <c r="LRX853" s="13"/>
      <c r="LRY853" s="13"/>
      <c r="LRZ853" s="13"/>
      <c r="LSA853" s="13"/>
      <c r="LSB853" s="13"/>
      <c r="LSC853" s="13"/>
      <c r="LSD853" s="13"/>
      <c r="LSE853" s="13"/>
      <c r="LSF853" s="13"/>
      <c r="LSG853" s="13"/>
      <c r="LSH853" s="13"/>
      <c r="LSI853" s="13"/>
      <c r="LSJ853" s="13"/>
      <c r="LSK853" s="13"/>
      <c r="LSL853" s="13"/>
      <c r="LSM853" s="13"/>
      <c r="LSN853" s="13"/>
      <c r="LSO853" s="13"/>
      <c r="LSP853" s="13"/>
      <c r="LSQ853" s="13"/>
      <c r="LSR853" s="13"/>
      <c r="LSS853" s="13"/>
      <c r="LST853" s="13"/>
      <c r="LSU853" s="13"/>
      <c r="LSV853" s="13"/>
      <c r="LSW853" s="13"/>
      <c r="LSX853" s="13"/>
      <c r="LSY853" s="13"/>
      <c r="LSZ853" s="13"/>
      <c r="LTA853" s="13"/>
      <c r="LTB853" s="13"/>
      <c r="LTC853" s="13"/>
      <c r="LTD853" s="13"/>
      <c r="LTE853" s="13"/>
      <c r="LTF853" s="13"/>
      <c r="LTG853" s="13"/>
      <c r="LTH853" s="13"/>
      <c r="LTI853" s="13"/>
      <c r="LTJ853" s="13"/>
      <c r="LTK853" s="13"/>
      <c r="LTL853" s="13"/>
      <c r="LTM853" s="13"/>
      <c r="LTN853" s="13"/>
      <c r="LTO853" s="13"/>
      <c r="LTP853" s="13"/>
      <c r="LTQ853" s="13"/>
      <c r="LTR853" s="13"/>
      <c r="LTS853" s="13"/>
      <c r="LTT853" s="13"/>
      <c r="LTU853" s="13"/>
      <c r="LTV853" s="13"/>
      <c r="LTW853" s="13"/>
      <c r="LTX853" s="13"/>
      <c r="LTY853" s="13"/>
      <c r="LTZ853" s="13"/>
      <c r="LUA853" s="13"/>
      <c r="LUB853" s="13"/>
      <c r="LUC853" s="13"/>
      <c r="LUD853" s="13"/>
      <c r="LUE853" s="13"/>
      <c r="LUF853" s="13"/>
      <c r="LUG853" s="13"/>
      <c r="LUH853" s="13"/>
      <c r="LUI853" s="13"/>
      <c r="LUJ853" s="13"/>
      <c r="LUK853" s="13"/>
      <c r="LUL853" s="13"/>
      <c r="LUM853" s="13"/>
      <c r="LUN853" s="13"/>
      <c r="LUO853" s="13"/>
      <c r="LUP853" s="13"/>
      <c r="LUQ853" s="13"/>
      <c r="LUR853" s="13"/>
      <c r="LUS853" s="13"/>
      <c r="LUT853" s="13"/>
      <c r="LUU853" s="13"/>
      <c r="LUV853" s="13"/>
      <c r="LUW853" s="13"/>
      <c r="LUX853" s="13"/>
      <c r="LUY853" s="13"/>
      <c r="LUZ853" s="13"/>
      <c r="LVA853" s="13"/>
      <c r="LVB853" s="13"/>
      <c r="LVC853" s="13"/>
      <c r="LVD853" s="13"/>
      <c r="LVE853" s="13"/>
      <c r="LVF853" s="13"/>
      <c r="LVG853" s="13"/>
      <c r="LVH853" s="13"/>
      <c r="LVI853" s="13"/>
      <c r="LVJ853" s="13"/>
      <c r="LVK853" s="13"/>
      <c r="LVL853" s="13"/>
      <c r="LVM853" s="13"/>
      <c r="LVN853" s="13"/>
      <c r="LVO853" s="13"/>
      <c r="LVP853" s="13"/>
      <c r="LVQ853" s="13"/>
      <c r="LVR853" s="13"/>
      <c r="LVS853" s="13"/>
      <c r="LVT853" s="13"/>
      <c r="LVU853" s="13"/>
      <c r="LVV853" s="13"/>
      <c r="LVW853" s="13"/>
      <c r="LVX853" s="13"/>
      <c r="LVY853" s="13"/>
      <c r="LVZ853" s="13"/>
      <c r="LWA853" s="13"/>
      <c r="LWB853" s="13"/>
      <c r="LWC853" s="13"/>
      <c r="LWD853" s="13"/>
      <c r="LWE853" s="13"/>
      <c r="LWF853" s="13"/>
      <c r="LWG853" s="13"/>
      <c r="LWH853" s="13"/>
      <c r="LWI853" s="13"/>
      <c r="LWJ853" s="13"/>
      <c r="LWK853" s="13"/>
      <c r="LWL853" s="13"/>
      <c r="LWM853" s="13"/>
      <c r="LWN853" s="13"/>
      <c r="LWO853" s="13"/>
      <c r="LWP853" s="13"/>
      <c r="LWQ853" s="13"/>
      <c r="LWR853" s="13"/>
      <c r="LWS853" s="13"/>
      <c r="LWT853" s="13"/>
      <c r="LWU853" s="13"/>
      <c r="LWV853" s="13"/>
      <c r="LWW853" s="13"/>
      <c r="LWX853" s="13"/>
      <c r="LWY853" s="13"/>
      <c r="LWZ853" s="13"/>
      <c r="LXA853" s="13"/>
      <c r="LXB853" s="13"/>
      <c r="LXC853" s="13"/>
      <c r="LXD853" s="13"/>
      <c r="LXE853" s="13"/>
      <c r="LXF853" s="13"/>
      <c r="LXG853" s="13"/>
      <c r="LXH853" s="13"/>
      <c r="LXI853" s="13"/>
      <c r="LXJ853" s="13"/>
      <c r="LXK853" s="13"/>
      <c r="LXL853" s="13"/>
      <c r="LXM853" s="13"/>
      <c r="LXN853" s="13"/>
      <c r="LXO853" s="13"/>
      <c r="LXP853" s="13"/>
      <c r="LXQ853" s="13"/>
      <c r="LXR853" s="13"/>
      <c r="LXS853" s="13"/>
      <c r="LXT853" s="13"/>
      <c r="LXU853" s="13"/>
      <c r="LXV853" s="13"/>
      <c r="LXW853" s="13"/>
      <c r="LXX853" s="13"/>
      <c r="LXY853" s="13"/>
      <c r="LXZ853" s="13"/>
      <c r="LYA853" s="13"/>
      <c r="LYB853" s="13"/>
      <c r="LYC853" s="13"/>
      <c r="LYD853" s="13"/>
      <c r="LYE853" s="13"/>
      <c r="LYF853" s="13"/>
      <c r="LYG853" s="13"/>
      <c r="LYH853" s="13"/>
      <c r="LYI853" s="13"/>
      <c r="LYJ853" s="13"/>
      <c r="LYK853" s="13"/>
      <c r="LYL853" s="13"/>
      <c r="LYM853" s="13"/>
      <c r="LYN853" s="13"/>
      <c r="LYO853" s="13"/>
      <c r="LYP853" s="13"/>
      <c r="LYQ853" s="13"/>
      <c r="LYR853" s="13"/>
      <c r="LYS853" s="13"/>
      <c r="LYT853" s="13"/>
      <c r="LYU853" s="13"/>
      <c r="LYV853" s="13"/>
      <c r="LYW853" s="13"/>
      <c r="LYX853" s="13"/>
      <c r="LYY853" s="13"/>
      <c r="LYZ853" s="13"/>
      <c r="LZA853" s="13"/>
      <c r="LZB853" s="13"/>
      <c r="LZC853" s="13"/>
      <c r="LZD853" s="13"/>
      <c r="LZE853" s="13"/>
      <c r="LZF853" s="13"/>
      <c r="LZG853" s="13"/>
      <c r="LZH853" s="13"/>
      <c r="LZI853" s="13"/>
      <c r="LZJ853" s="13"/>
      <c r="LZK853" s="13"/>
      <c r="LZL853" s="13"/>
      <c r="LZM853" s="13"/>
      <c r="LZN853" s="13"/>
      <c r="LZO853" s="13"/>
      <c r="LZP853" s="13"/>
      <c r="LZQ853" s="13"/>
      <c r="LZR853" s="13"/>
      <c r="LZS853" s="13"/>
      <c r="LZT853" s="13"/>
      <c r="LZU853" s="13"/>
      <c r="LZV853" s="13"/>
      <c r="LZW853" s="13"/>
      <c r="LZX853" s="13"/>
      <c r="LZY853" s="13"/>
      <c r="LZZ853" s="13"/>
      <c r="MAA853" s="13"/>
      <c r="MAB853" s="13"/>
      <c r="MAC853" s="13"/>
      <c r="MAD853" s="13"/>
      <c r="MAE853" s="13"/>
      <c r="MAF853" s="13"/>
      <c r="MAG853" s="13"/>
      <c r="MAH853" s="13"/>
      <c r="MAI853" s="13"/>
      <c r="MAJ853" s="13"/>
      <c r="MAK853" s="13"/>
      <c r="MAL853" s="13"/>
      <c r="MAM853" s="13"/>
      <c r="MAN853" s="13"/>
      <c r="MAO853" s="13"/>
      <c r="MAP853" s="13"/>
      <c r="MAQ853" s="13"/>
      <c r="MAR853" s="13"/>
      <c r="MAS853" s="13"/>
      <c r="MAT853" s="13"/>
      <c r="MAU853" s="13"/>
      <c r="MAV853" s="13"/>
      <c r="MAW853" s="13"/>
      <c r="MAX853" s="13"/>
      <c r="MAY853" s="13"/>
      <c r="MAZ853" s="13"/>
      <c r="MBA853" s="13"/>
      <c r="MBB853" s="13"/>
      <c r="MBC853" s="13"/>
      <c r="MBD853" s="13"/>
      <c r="MBE853" s="13"/>
      <c r="MBF853" s="13"/>
      <c r="MBG853" s="13"/>
      <c r="MBH853" s="13"/>
      <c r="MBI853" s="13"/>
      <c r="MBJ853" s="13"/>
      <c r="MBK853" s="13"/>
      <c r="MBL853" s="13"/>
      <c r="MBM853" s="13"/>
      <c r="MBN853" s="13"/>
      <c r="MBO853" s="13"/>
      <c r="MBP853" s="13"/>
      <c r="MBQ853" s="13"/>
      <c r="MBR853" s="13"/>
      <c r="MBS853" s="13"/>
      <c r="MBT853" s="13"/>
      <c r="MBU853" s="13"/>
      <c r="MBV853" s="13"/>
      <c r="MBW853" s="13"/>
      <c r="MBX853" s="13"/>
      <c r="MBY853" s="13"/>
      <c r="MBZ853" s="13"/>
      <c r="MCA853" s="13"/>
      <c r="MCB853" s="13"/>
      <c r="MCC853" s="13"/>
      <c r="MCD853" s="13"/>
      <c r="MCE853" s="13"/>
      <c r="MCF853" s="13"/>
      <c r="MCG853" s="13"/>
      <c r="MCH853" s="13"/>
      <c r="MCI853" s="13"/>
      <c r="MCJ853" s="13"/>
      <c r="MCK853" s="13"/>
      <c r="MCL853" s="13"/>
      <c r="MCM853" s="13"/>
      <c r="MCN853" s="13"/>
      <c r="MCO853" s="13"/>
      <c r="MCP853" s="13"/>
      <c r="MCQ853" s="13"/>
      <c r="MCR853" s="13"/>
      <c r="MCS853" s="13"/>
      <c r="MCT853" s="13"/>
      <c r="MCU853" s="13"/>
      <c r="MCV853" s="13"/>
      <c r="MCW853" s="13"/>
      <c r="MCX853" s="13"/>
      <c r="MCY853" s="13"/>
      <c r="MCZ853" s="13"/>
      <c r="MDA853" s="13"/>
      <c r="MDB853" s="13"/>
      <c r="MDC853" s="13"/>
      <c r="MDD853" s="13"/>
      <c r="MDE853" s="13"/>
      <c r="MDF853" s="13"/>
      <c r="MDG853" s="13"/>
      <c r="MDH853" s="13"/>
      <c r="MDI853" s="13"/>
      <c r="MDJ853" s="13"/>
      <c r="MDK853" s="13"/>
      <c r="MDL853" s="13"/>
      <c r="MDM853" s="13"/>
      <c r="MDN853" s="13"/>
      <c r="MDO853" s="13"/>
      <c r="MDP853" s="13"/>
      <c r="MDQ853" s="13"/>
      <c r="MDR853" s="13"/>
      <c r="MDS853" s="13"/>
      <c r="MDT853" s="13"/>
      <c r="MDU853" s="13"/>
      <c r="MDV853" s="13"/>
      <c r="MDW853" s="13"/>
      <c r="MDX853" s="13"/>
      <c r="MDY853" s="13"/>
      <c r="MDZ853" s="13"/>
      <c r="MEA853" s="13"/>
      <c r="MEB853" s="13"/>
      <c r="MEC853" s="13"/>
      <c r="MED853" s="13"/>
      <c r="MEE853" s="13"/>
      <c r="MEF853" s="13"/>
      <c r="MEG853" s="13"/>
      <c r="MEH853" s="13"/>
      <c r="MEI853" s="13"/>
      <c r="MEJ853" s="13"/>
      <c r="MEK853" s="13"/>
      <c r="MEL853" s="13"/>
      <c r="MEM853" s="13"/>
      <c r="MEN853" s="13"/>
      <c r="MEO853" s="13"/>
      <c r="MEP853" s="13"/>
      <c r="MEQ853" s="13"/>
      <c r="MER853" s="13"/>
      <c r="MES853" s="13"/>
      <c r="MET853" s="13"/>
      <c r="MEU853" s="13"/>
      <c r="MEV853" s="13"/>
      <c r="MEW853" s="13"/>
      <c r="MEX853" s="13"/>
      <c r="MEY853" s="13"/>
      <c r="MEZ853" s="13"/>
      <c r="MFA853" s="13"/>
      <c r="MFB853" s="13"/>
      <c r="MFC853" s="13"/>
      <c r="MFD853" s="13"/>
      <c r="MFE853" s="13"/>
      <c r="MFF853" s="13"/>
      <c r="MFG853" s="13"/>
      <c r="MFH853" s="13"/>
      <c r="MFI853" s="13"/>
      <c r="MFJ853" s="13"/>
      <c r="MFK853" s="13"/>
      <c r="MFL853" s="13"/>
      <c r="MFM853" s="13"/>
      <c r="MFN853" s="13"/>
      <c r="MFO853" s="13"/>
      <c r="MFP853" s="13"/>
      <c r="MFQ853" s="13"/>
      <c r="MFR853" s="13"/>
      <c r="MFS853" s="13"/>
      <c r="MFT853" s="13"/>
      <c r="MFU853" s="13"/>
      <c r="MFV853" s="13"/>
      <c r="MFW853" s="13"/>
      <c r="MFX853" s="13"/>
      <c r="MFY853" s="13"/>
      <c r="MFZ853" s="13"/>
      <c r="MGA853" s="13"/>
      <c r="MGB853" s="13"/>
      <c r="MGC853" s="13"/>
      <c r="MGD853" s="13"/>
      <c r="MGE853" s="13"/>
      <c r="MGF853" s="13"/>
      <c r="MGG853" s="13"/>
      <c r="MGH853" s="13"/>
      <c r="MGI853" s="13"/>
      <c r="MGJ853" s="13"/>
      <c r="MGK853" s="13"/>
      <c r="MGL853" s="13"/>
      <c r="MGM853" s="13"/>
      <c r="MGN853" s="13"/>
      <c r="MGO853" s="13"/>
      <c r="MGP853" s="13"/>
      <c r="MGQ853" s="13"/>
      <c r="MGR853" s="13"/>
      <c r="MGS853" s="13"/>
      <c r="MGT853" s="13"/>
      <c r="MGU853" s="13"/>
      <c r="MGV853" s="13"/>
      <c r="MGW853" s="13"/>
      <c r="MGX853" s="13"/>
      <c r="MGY853" s="13"/>
      <c r="MGZ853" s="13"/>
      <c r="MHA853" s="13"/>
      <c r="MHB853" s="13"/>
      <c r="MHC853" s="13"/>
      <c r="MHD853" s="13"/>
      <c r="MHE853" s="13"/>
      <c r="MHF853" s="13"/>
      <c r="MHG853" s="13"/>
      <c r="MHH853" s="13"/>
      <c r="MHI853" s="13"/>
      <c r="MHJ853" s="13"/>
      <c r="MHK853" s="13"/>
      <c r="MHL853" s="13"/>
      <c r="MHM853" s="13"/>
      <c r="MHN853" s="13"/>
      <c r="MHO853" s="13"/>
      <c r="MHP853" s="13"/>
      <c r="MHQ853" s="13"/>
      <c r="MHR853" s="13"/>
      <c r="MHS853" s="13"/>
      <c r="MHT853" s="13"/>
      <c r="MHU853" s="13"/>
      <c r="MHV853" s="13"/>
      <c r="MHW853" s="13"/>
      <c r="MHX853" s="13"/>
      <c r="MHY853" s="13"/>
      <c r="MHZ853" s="13"/>
      <c r="MIA853" s="13"/>
      <c r="MIB853" s="13"/>
      <c r="MIC853" s="13"/>
      <c r="MID853" s="13"/>
      <c r="MIE853" s="13"/>
      <c r="MIF853" s="13"/>
      <c r="MIG853" s="13"/>
      <c r="MIH853" s="13"/>
      <c r="MII853" s="13"/>
      <c r="MIJ853" s="13"/>
      <c r="MIK853" s="13"/>
      <c r="MIL853" s="13"/>
      <c r="MIM853" s="13"/>
      <c r="MIN853" s="13"/>
      <c r="MIO853" s="13"/>
      <c r="MIP853" s="13"/>
      <c r="MIQ853" s="13"/>
      <c r="MIR853" s="13"/>
      <c r="MIS853" s="13"/>
      <c r="MIT853" s="13"/>
      <c r="MIU853" s="13"/>
      <c r="MIV853" s="13"/>
      <c r="MIW853" s="13"/>
      <c r="MIX853" s="13"/>
      <c r="MIY853" s="13"/>
      <c r="MIZ853" s="13"/>
      <c r="MJA853" s="13"/>
      <c r="MJB853" s="13"/>
      <c r="MJC853" s="13"/>
      <c r="MJD853" s="13"/>
      <c r="MJE853" s="13"/>
      <c r="MJF853" s="13"/>
      <c r="MJG853" s="13"/>
      <c r="MJH853" s="13"/>
      <c r="MJI853" s="13"/>
      <c r="MJJ853" s="13"/>
      <c r="MJK853" s="13"/>
      <c r="MJL853" s="13"/>
      <c r="MJM853" s="13"/>
      <c r="MJN853" s="13"/>
      <c r="MJO853" s="13"/>
      <c r="MJP853" s="13"/>
      <c r="MJQ853" s="13"/>
      <c r="MJR853" s="13"/>
      <c r="MJS853" s="13"/>
      <c r="MJT853" s="13"/>
      <c r="MJU853" s="13"/>
      <c r="MJV853" s="13"/>
      <c r="MJW853" s="13"/>
      <c r="MJX853" s="13"/>
      <c r="MJY853" s="13"/>
      <c r="MJZ853" s="13"/>
      <c r="MKA853" s="13"/>
      <c r="MKB853" s="13"/>
      <c r="MKC853" s="13"/>
      <c r="MKD853" s="13"/>
      <c r="MKE853" s="13"/>
      <c r="MKF853" s="13"/>
      <c r="MKG853" s="13"/>
      <c r="MKH853" s="13"/>
      <c r="MKI853" s="13"/>
      <c r="MKJ853" s="13"/>
      <c r="MKK853" s="13"/>
      <c r="MKL853" s="13"/>
      <c r="MKM853" s="13"/>
      <c r="MKN853" s="13"/>
      <c r="MKO853" s="13"/>
      <c r="MKP853" s="13"/>
      <c r="MKQ853" s="13"/>
      <c r="MKR853" s="13"/>
      <c r="MKS853" s="13"/>
      <c r="MKT853" s="13"/>
      <c r="MKU853" s="13"/>
      <c r="MKV853" s="13"/>
      <c r="MKW853" s="13"/>
      <c r="MKX853" s="13"/>
      <c r="MKY853" s="13"/>
      <c r="MKZ853" s="13"/>
      <c r="MLA853" s="13"/>
      <c r="MLB853" s="13"/>
      <c r="MLC853" s="13"/>
      <c r="MLD853" s="13"/>
      <c r="MLE853" s="13"/>
      <c r="MLF853" s="13"/>
      <c r="MLG853" s="13"/>
      <c r="MLH853" s="13"/>
      <c r="MLI853" s="13"/>
      <c r="MLJ853" s="13"/>
      <c r="MLK853" s="13"/>
      <c r="MLL853" s="13"/>
      <c r="MLM853" s="13"/>
      <c r="MLN853" s="13"/>
      <c r="MLO853" s="13"/>
      <c r="MLP853" s="13"/>
      <c r="MLQ853" s="13"/>
      <c r="MLR853" s="13"/>
      <c r="MLS853" s="13"/>
      <c r="MLT853" s="13"/>
      <c r="MLU853" s="13"/>
      <c r="MLV853" s="13"/>
      <c r="MLW853" s="13"/>
      <c r="MLX853" s="13"/>
      <c r="MLY853" s="13"/>
      <c r="MLZ853" s="13"/>
      <c r="MMA853" s="13"/>
      <c r="MMB853" s="13"/>
      <c r="MMC853" s="13"/>
      <c r="MMD853" s="13"/>
      <c r="MME853" s="13"/>
      <c r="MMF853" s="13"/>
      <c r="MMG853" s="13"/>
      <c r="MMH853" s="13"/>
      <c r="MMI853" s="13"/>
      <c r="MMJ853" s="13"/>
      <c r="MMK853" s="13"/>
      <c r="MML853" s="13"/>
      <c r="MMM853" s="13"/>
      <c r="MMN853" s="13"/>
      <c r="MMO853" s="13"/>
      <c r="MMP853" s="13"/>
      <c r="MMQ853" s="13"/>
      <c r="MMR853" s="13"/>
      <c r="MMS853" s="13"/>
      <c r="MMT853" s="13"/>
      <c r="MMU853" s="13"/>
      <c r="MMV853" s="13"/>
      <c r="MMW853" s="13"/>
      <c r="MMX853" s="13"/>
      <c r="MMY853" s="13"/>
      <c r="MMZ853" s="13"/>
      <c r="MNA853" s="13"/>
      <c r="MNB853" s="13"/>
      <c r="MNC853" s="13"/>
      <c r="MND853" s="13"/>
      <c r="MNE853" s="13"/>
      <c r="MNF853" s="13"/>
      <c r="MNG853" s="13"/>
      <c r="MNH853" s="13"/>
      <c r="MNI853" s="13"/>
      <c r="MNJ853" s="13"/>
      <c r="MNK853" s="13"/>
      <c r="MNL853" s="13"/>
      <c r="MNM853" s="13"/>
      <c r="MNN853" s="13"/>
      <c r="MNO853" s="13"/>
      <c r="MNP853" s="13"/>
      <c r="MNQ853" s="13"/>
      <c r="MNR853" s="13"/>
      <c r="MNS853" s="13"/>
      <c r="MNT853" s="13"/>
      <c r="MNU853" s="13"/>
      <c r="MNV853" s="13"/>
      <c r="MNW853" s="13"/>
      <c r="MNX853" s="13"/>
      <c r="MNY853" s="13"/>
      <c r="MNZ853" s="13"/>
      <c r="MOA853" s="13"/>
      <c r="MOB853" s="13"/>
      <c r="MOC853" s="13"/>
      <c r="MOD853" s="13"/>
      <c r="MOE853" s="13"/>
      <c r="MOF853" s="13"/>
      <c r="MOG853" s="13"/>
      <c r="MOH853" s="13"/>
      <c r="MOI853" s="13"/>
      <c r="MOJ853" s="13"/>
      <c r="MOK853" s="13"/>
      <c r="MOL853" s="13"/>
      <c r="MOM853" s="13"/>
      <c r="MON853" s="13"/>
      <c r="MOO853" s="13"/>
      <c r="MOP853" s="13"/>
      <c r="MOQ853" s="13"/>
      <c r="MOR853" s="13"/>
      <c r="MOS853" s="13"/>
      <c r="MOT853" s="13"/>
      <c r="MOU853" s="13"/>
      <c r="MOV853" s="13"/>
      <c r="MOW853" s="13"/>
      <c r="MOX853" s="13"/>
      <c r="MOY853" s="13"/>
      <c r="MOZ853" s="13"/>
      <c r="MPA853" s="13"/>
      <c r="MPB853" s="13"/>
      <c r="MPC853" s="13"/>
      <c r="MPD853" s="13"/>
      <c r="MPE853" s="13"/>
      <c r="MPF853" s="13"/>
      <c r="MPG853" s="13"/>
      <c r="MPH853" s="13"/>
      <c r="MPI853" s="13"/>
      <c r="MPJ853" s="13"/>
      <c r="MPK853" s="13"/>
      <c r="MPL853" s="13"/>
      <c r="MPM853" s="13"/>
      <c r="MPN853" s="13"/>
      <c r="MPO853" s="13"/>
      <c r="MPP853" s="13"/>
      <c r="MPQ853" s="13"/>
      <c r="MPR853" s="13"/>
      <c r="MPS853" s="13"/>
      <c r="MPT853" s="13"/>
      <c r="MPU853" s="13"/>
      <c r="MPV853" s="13"/>
      <c r="MPW853" s="13"/>
      <c r="MPX853" s="13"/>
      <c r="MPY853" s="13"/>
      <c r="MPZ853" s="13"/>
      <c r="MQA853" s="13"/>
      <c r="MQB853" s="13"/>
      <c r="MQC853" s="13"/>
      <c r="MQD853" s="13"/>
      <c r="MQE853" s="13"/>
      <c r="MQF853" s="13"/>
      <c r="MQG853" s="13"/>
      <c r="MQH853" s="13"/>
      <c r="MQI853" s="13"/>
      <c r="MQJ853" s="13"/>
      <c r="MQK853" s="13"/>
      <c r="MQL853" s="13"/>
      <c r="MQM853" s="13"/>
      <c r="MQN853" s="13"/>
      <c r="MQO853" s="13"/>
      <c r="MQP853" s="13"/>
      <c r="MQQ853" s="13"/>
      <c r="MQR853" s="13"/>
      <c r="MQS853" s="13"/>
      <c r="MQT853" s="13"/>
      <c r="MQU853" s="13"/>
      <c r="MQV853" s="13"/>
      <c r="MQW853" s="13"/>
      <c r="MQX853" s="13"/>
      <c r="MQY853" s="13"/>
      <c r="MQZ853" s="13"/>
      <c r="MRA853" s="13"/>
      <c r="MRB853" s="13"/>
      <c r="MRC853" s="13"/>
      <c r="MRD853" s="13"/>
      <c r="MRE853" s="13"/>
      <c r="MRF853" s="13"/>
      <c r="MRG853" s="13"/>
      <c r="MRH853" s="13"/>
      <c r="MRI853" s="13"/>
      <c r="MRJ853" s="13"/>
      <c r="MRK853" s="13"/>
      <c r="MRL853" s="13"/>
      <c r="MRM853" s="13"/>
      <c r="MRN853" s="13"/>
      <c r="MRO853" s="13"/>
      <c r="MRP853" s="13"/>
      <c r="MRQ853" s="13"/>
      <c r="MRR853" s="13"/>
      <c r="MRS853" s="13"/>
      <c r="MRT853" s="13"/>
      <c r="MRU853" s="13"/>
      <c r="MRV853" s="13"/>
      <c r="MRW853" s="13"/>
      <c r="MRX853" s="13"/>
      <c r="MRY853" s="13"/>
      <c r="MRZ853" s="13"/>
      <c r="MSA853" s="13"/>
      <c r="MSB853" s="13"/>
      <c r="MSC853" s="13"/>
      <c r="MSD853" s="13"/>
      <c r="MSE853" s="13"/>
      <c r="MSF853" s="13"/>
      <c r="MSG853" s="13"/>
      <c r="MSH853" s="13"/>
      <c r="MSI853" s="13"/>
      <c r="MSJ853" s="13"/>
      <c r="MSK853" s="13"/>
      <c r="MSL853" s="13"/>
      <c r="MSM853" s="13"/>
      <c r="MSN853" s="13"/>
      <c r="MSO853" s="13"/>
      <c r="MSP853" s="13"/>
      <c r="MSQ853" s="13"/>
      <c r="MSR853" s="13"/>
      <c r="MSS853" s="13"/>
      <c r="MST853" s="13"/>
      <c r="MSU853" s="13"/>
      <c r="MSV853" s="13"/>
      <c r="MSW853" s="13"/>
      <c r="MSX853" s="13"/>
      <c r="MSY853" s="13"/>
      <c r="MSZ853" s="13"/>
      <c r="MTA853" s="13"/>
      <c r="MTB853" s="13"/>
      <c r="MTC853" s="13"/>
      <c r="MTD853" s="13"/>
      <c r="MTE853" s="13"/>
      <c r="MTF853" s="13"/>
      <c r="MTG853" s="13"/>
      <c r="MTH853" s="13"/>
      <c r="MTI853" s="13"/>
      <c r="MTJ853" s="13"/>
      <c r="MTK853" s="13"/>
      <c r="MTL853" s="13"/>
      <c r="MTM853" s="13"/>
      <c r="MTN853" s="13"/>
      <c r="MTO853" s="13"/>
      <c r="MTP853" s="13"/>
      <c r="MTQ853" s="13"/>
      <c r="MTR853" s="13"/>
      <c r="MTS853" s="13"/>
      <c r="MTT853" s="13"/>
      <c r="MTU853" s="13"/>
      <c r="MTV853" s="13"/>
      <c r="MTW853" s="13"/>
      <c r="MTX853" s="13"/>
      <c r="MTY853" s="13"/>
      <c r="MTZ853" s="13"/>
      <c r="MUA853" s="13"/>
      <c r="MUB853" s="13"/>
      <c r="MUC853" s="13"/>
      <c r="MUD853" s="13"/>
      <c r="MUE853" s="13"/>
      <c r="MUF853" s="13"/>
      <c r="MUG853" s="13"/>
      <c r="MUH853" s="13"/>
      <c r="MUI853" s="13"/>
      <c r="MUJ853" s="13"/>
      <c r="MUK853" s="13"/>
      <c r="MUL853" s="13"/>
      <c r="MUM853" s="13"/>
      <c r="MUN853" s="13"/>
      <c r="MUO853" s="13"/>
      <c r="MUP853" s="13"/>
      <c r="MUQ853" s="13"/>
      <c r="MUR853" s="13"/>
      <c r="MUS853" s="13"/>
      <c r="MUT853" s="13"/>
      <c r="MUU853" s="13"/>
      <c r="MUV853" s="13"/>
      <c r="MUW853" s="13"/>
      <c r="MUX853" s="13"/>
      <c r="MUY853" s="13"/>
      <c r="MUZ853" s="13"/>
      <c r="MVA853" s="13"/>
      <c r="MVB853" s="13"/>
      <c r="MVC853" s="13"/>
      <c r="MVD853" s="13"/>
      <c r="MVE853" s="13"/>
      <c r="MVF853" s="13"/>
      <c r="MVG853" s="13"/>
      <c r="MVH853" s="13"/>
      <c r="MVI853" s="13"/>
      <c r="MVJ853" s="13"/>
      <c r="MVK853" s="13"/>
      <c r="MVL853" s="13"/>
      <c r="MVM853" s="13"/>
      <c r="MVN853" s="13"/>
      <c r="MVO853" s="13"/>
      <c r="MVP853" s="13"/>
      <c r="MVQ853" s="13"/>
      <c r="MVR853" s="13"/>
      <c r="MVS853" s="13"/>
      <c r="MVT853" s="13"/>
      <c r="MVU853" s="13"/>
      <c r="MVV853" s="13"/>
      <c r="MVW853" s="13"/>
      <c r="MVX853" s="13"/>
      <c r="MVY853" s="13"/>
      <c r="MVZ853" s="13"/>
      <c r="MWA853" s="13"/>
      <c r="MWB853" s="13"/>
      <c r="MWC853" s="13"/>
      <c r="MWD853" s="13"/>
      <c r="MWE853" s="13"/>
      <c r="MWF853" s="13"/>
      <c r="MWG853" s="13"/>
      <c r="MWH853" s="13"/>
      <c r="MWI853" s="13"/>
      <c r="MWJ853" s="13"/>
      <c r="MWK853" s="13"/>
      <c r="MWL853" s="13"/>
      <c r="MWM853" s="13"/>
      <c r="MWN853" s="13"/>
      <c r="MWO853" s="13"/>
      <c r="MWP853" s="13"/>
      <c r="MWQ853" s="13"/>
      <c r="MWR853" s="13"/>
      <c r="MWS853" s="13"/>
      <c r="MWT853" s="13"/>
      <c r="MWU853" s="13"/>
      <c r="MWV853" s="13"/>
      <c r="MWW853" s="13"/>
      <c r="MWX853" s="13"/>
      <c r="MWY853" s="13"/>
      <c r="MWZ853" s="13"/>
      <c r="MXA853" s="13"/>
      <c r="MXB853" s="13"/>
      <c r="MXC853" s="13"/>
      <c r="MXD853" s="13"/>
      <c r="MXE853" s="13"/>
      <c r="MXF853" s="13"/>
      <c r="MXG853" s="13"/>
      <c r="MXH853" s="13"/>
      <c r="MXI853" s="13"/>
      <c r="MXJ853" s="13"/>
      <c r="MXK853" s="13"/>
      <c r="MXL853" s="13"/>
      <c r="MXM853" s="13"/>
      <c r="MXN853" s="13"/>
      <c r="MXO853" s="13"/>
      <c r="MXP853" s="13"/>
      <c r="MXQ853" s="13"/>
      <c r="MXR853" s="13"/>
      <c r="MXS853" s="13"/>
      <c r="MXT853" s="13"/>
      <c r="MXU853" s="13"/>
      <c r="MXV853" s="13"/>
      <c r="MXW853" s="13"/>
      <c r="MXX853" s="13"/>
      <c r="MXY853" s="13"/>
      <c r="MXZ853" s="13"/>
      <c r="MYA853" s="13"/>
      <c r="MYB853" s="13"/>
      <c r="MYC853" s="13"/>
      <c r="MYD853" s="13"/>
      <c r="MYE853" s="13"/>
      <c r="MYF853" s="13"/>
      <c r="MYG853" s="13"/>
      <c r="MYH853" s="13"/>
      <c r="MYI853" s="13"/>
      <c r="MYJ853" s="13"/>
      <c r="MYK853" s="13"/>
      <c r="MYL853" s="13"/>
      <c r="MYM853" s="13"/>
      <c r="MYN853" s="13"/>
      <c r="MYO853" s="13"/>
      <c r="MYP853" s="13"/>
      <c r="MYQ853" s="13"/>
      <c r="MYR853" s="13"/>
      <c r="MYS853" s="13"/>
      <c r="MYT853" s="13"/>
      <c r="MYU853" s="13"/>
      <c r="MYV853" s="13"/>
      <c r="MYW853" s="13"/>
      <c r="MYX853" s="13"/>
      <c r="MYY853" s="13"/>
      <c r="MYZ853" s="13"/>
      <c r="MZA853" s="13"/>
      <c r="MZB853" s="13"/>
      <c r="MZC853" s="13"/>
      <c r="MZD853" s="13"/>
      <c r="MZE853" s="13"/>
      <c r="MZF853" s="13"/>
      <c r="MZG853" s="13"/>
      <c r="MZH853" s="13"/>
      <c r="MZI853" s="13"/>
      <c r="MZJ853" s="13"/>
      <c r="MZK853" s="13"/>
      <c r="MZL853" s="13"/>
      <c r="MZM853" s="13"/>
      <c r="MZN853" s="13"/>
      <c r="MZO853" s="13"/>
      <c r="MZP853" s="13"/>
      <c r="MZQ853" s="13"/>
      <c r="MZR853" s="13"/>
      <c r="MZS853" s="13"/>
      <c r="MZT853" s="13"/>
      <c r="MZU853" s="13"/>
      <c r="MZV853" s="13"/>
      <c r="MZW853" s="13"/>
      <c r="MZX853" s="13"/>
      <c r="MZY853" s="13"/>
      <c r="MZZ853" s="13"/>
      <c r="NAA853" s="13"/>
      <c r="NAB853" s="13"/>
      <c r="NAC853" s="13"/>
      <c r="NAD853" s="13"/>
      <c r="NAE853" s="13"/>
      <c r="NAF853" s="13"/>
      <c r="NAG853" s="13"/>
      <c r="NAH853" s="13"/>
      <c r="NAI853" s="13"/>
      <c r="NAJ853" s="13"/>
      <c r="NAK853" s="13"/>
      <c r="NAL853" s="13"/>
      <c r="NAM853" s="13"/>
      <c r="NAN853" s="13"/>
      <c r="NAO853" s="13"/>
      <c r="NAP853" s="13"/>
      <c r="NAQ853" s="13"/>
      <c r="NAR853" s="13"/>
      <c r="NAS853" s="13"/>
      <c r="NAT853" s="13"/>
      <c r="NAU853" s="13"/>
      <c r="NAV853" s="13"/>
      <c r="NAW853" s="13"/>
      <c r="NAX853" s="13"/>
      <c r="NAY853" s="13"/>
      <c r="NAZ853" s="13"/>
      <c r="NBA853" s="13"/>
      <c r="NBB853" s="13"/>
      <c r="NBC853" s="13"/>
      <c r="NBD853" s="13"/>
      <c r="NBE853" s="13"/>
      <c r="NBF853" s="13"/>
      <c r="NBG853" s="13"/>
      <c r="NBH853" s="13"/>
      <c r="NBI853" s="13"/>
      <c r="NBJ853" s="13"/>
      <c r="NBK853" s="13"/>
      <c r="NBL853" s="13"/>
      <c r="NBM853" s="13"/>
      <c r="NBN853" s="13"/>
      <c r="NBO853" s="13"/>
      <c r="NBP853" s="13"/>
      <c r="NBQ853" s="13"/>
      <c r="NBR853" s="13"/>
      <c r="NBS853" s="13"/>
      <c r="NBT853" s="13"/>
      <c r="NBU853" s="13"/>
      <c r="NBV853" s="13"/>
      <c r="NBW853" s="13"/>
      <c r="NBX853" s="13"/>
      <c r="NBY853" s="13"/>
      <c r="NBZ853" s="13"/>
      <c r="NCA853" s="13"/>
      <c r="NCB853" s="13"/>
      <c r="NCC853" s="13"/>
      <c r="NCD853" s="13"/>
      <c r="NCE853" s="13"/>
      <c r="NCF853" s="13"/>
      <c r="NCG853" s="13"/>
      <c r="NCH853" s="13"/>
      <c r="NCI853" s="13"/>
      <c r="NCJ853" s="13"/>
      <c r="NCK853" s="13"/>
      <c r="NCL853" s="13"/>
      <c r="NCM853" s="13"/>
      <c r="NCN853" s="13"/>
      <c r="NCO853" s="13"/>
      <c r="NCP853" s="13"/>
      <c r="NCQ853" s="13"/>
      <c r="NCR853" s="13"/>
      <c r="NCS853" s="13"/>
      <c r="NCT853" s="13"/>
      <c r="NCU853" s="13"/>
      <c r="NCV853" s="13"/>
      <c r="NCW853" s="13"/>
      <c r="NCX853" s="13"/>
      <c r="NCY853" s="13"/>
      <c r="NCZ853" s="13"/>
      <c r="NDA853" s="13"/>
      <c r="NDB853" s="13"/>
      <c r="NDC853" s="13"/>
      <c r="NDD853" s="13"/>
      <c r="NDE853" s="13"/>
      <c r="NDF853" s="13"/>
      <c r="NDG853" s="13"/>
      <c r="NDH853" s="13"/>
      <c r="NDI853" s="13"/>
      <c r="NDJ853" s="13"/>
      <c r="NDK853" s="13"/>
      <c r="NDL853" s="13"/>
      <c r="NDM853" s="13"/>
      <c r="NDN853" s="13"/>
      <c r="NDO853" s="13"/>
      <c r="NDP853" s="13"/>
      <c r="NDQ853" s="13"/>
      <c r="NDR853" s="13"/>
      <c r="NDS853" s="13"/>
      <c r="NDT853" s="13"/>
      <c r="NDU853" s="13"/>
      <c r="NDV853" s="13"/>
      <c r="NDW853" s="13"/>
      <c r="NDX853" s="13"/>
      <c r="NDY853" s="13"/>
      <c r="NDZ853" s="13"/>
      <c r="NEA853" s="13"/>
      <c r="NEB853" s="13"/>
      <c r="NEC853" s="13"/>
      <c r="NED853" s="13"/>
      <c r="NEE853" s="13"/>
      <c r="NEF853" s="13"/>
      <c r="NEG853" s="13"/>
      <c r="NEH853" s="13"/>
      <c r="NEI853" s="13"/>
      <c r="NEJ853" s="13"/>
      <c r="NEK853" s="13"/>
      <c r="NEL853" s="13"/>
      <c r="NEM853" s="13"/>
      <c r="NEN853" s="13"/>
      <c r="NEO853" s="13"/>
      <c r="NEP853" s="13"/>
      <c r="NEQ853" s="13"/>
      <c r="NER853" s="13"/>
      <c r="NES853" s="13"/>
      <c r="NET853" s="13"/>
      <c r="NEU853" s="13"/>
      <c r="NEV853" s="13"/>
      <c r="NEW853" s="13"/>
      <c r="NEX853" s="13"/>
      <c r="NEY853" s="13"/>
      <c r="NEZ853" s="13"/>
      <c r="NFA853" s="13"/>
      <c r="NFB853" s="13"/>
      <c r="NFC853" s="13"/>
      <c r="NFD853" s="13"/>
      <c r="NFE853" s="13"/>
      <c r="NFF853" s="13"/>
      <c r="NFG853" s="13"/>
      <c r="NFH853" s="13"/>
      <c r="NFI853" s="13"/>
      <c r="NFJ853" s="13"/>
      <c r="NFK853" s="13"/>
      <c r="NFL853" s="13"/>
      <c r="NFM853" s="13"/>
      <c r="NFN853" s="13"/>
      <c r="NFO853" s="13"/>
      <c r="NFP853" s="13"/>
      <c r="NFQ853" s="13"/>
      <c r="NFR853" s="13"/>
      <c r="NFS853" s="13"/>
      <c r="NFT853" s="13"/>
      <c r="NFU853" s="13"/>
      <c r="NFV853" s="13"/>
      <c r="NFW853" s="13"/>
      <c r="NFX853" s="13"/>
      <c r="NFY853" s="13"/>
      <c r="NFZ853" s="13"/>
      <c r="NGA853" s="13"/>
      <c r="NGB853" s="13"/>
      <c r="NGC853" s="13"/>
      <c r="NGD853" s="13"/>
      <c r="NGE853" s="13"/>
      <c r="NGF853" s="13"/>
      <c r="NGG853" s="13"/>
      <c r="NGH853" s="13"/>
      <c r="NGI853" s="13"/>
      <c r="NGJ853" s="13"/>
      <c r="NGK853" s="13"/>
      <c r="NGL853" s="13"/>
      <c r="NGM853" s="13"/>
      <c r="NGN853" s="13"/>
      <c r="NGO853" s="13"/>
      <c r="NGP853" s="13"/>
      <c r="NGQ853" s="13"/>
      <c r="NGR853" s="13"/>
      <c r="NGS853" s="13"/>
      <c r="NGT853" s="13"/>
      <c r="NGU853" s="13"/>
      <c r="NGV853" s="13"/>
      <c r="NGW853" s="13"/>
      <c r="NGX853" s="13"/>
      <c r="NGY853" s="13"/>
      <c r="NGZ853" s="13"/>
      <c r="NHA853" s="13"/>
      <c r="NHB853" s="13"/>
      <c r="NHC853" s="13"/>
      <c r="NHD853" s="13"/>
      <c r="NHE853" s="13"/>
      <c r="NHF853" s="13"/>
      <c r="NHG853" s="13"/>
      <c r="NHH853" s="13"/>
      <c r="NHI853" s="13"/>
      <c r="NHJ853" s="13"/>
      <c r="NHK853" s="13"/>
      <c r="NHL853" s="13"/>
      <c r="NHM853" s="13"/>
      <c r="NHN853" s="13"/>
      <c r="NHO853" s="13"/>
      <c r="NHP853" s="13"/>
      <c r="NHQ853" s="13"/>
      <c r="NHR853" s="13"/>
      <c r="NHS853" s="13"/>
      <c r="NHT853" s="13"/>
      <c r="NHU853" s="13"/>
      <c r="NHV853" s="13"/>
      <c r="NHW853" s="13"/>
      <c r="NHX853" s="13"/>
      <c r="NHY853" s="13"/>
      <c r="NHZ853" s="13"/>
      <c r="NIA853" s="13"/>
      <c r="NIB853" s="13"/>
      <c r="NIC853" s="13"/>
      <c r="NID853" s="13"/>
      <c r="NIE853" s="13"/>
      <c r="NIF853" s="13"/>
      <c r="NIG853" s="13"/>
      <c r="NIH853" s="13"/>
      <c r="NII853" s="13"/>
      <c r="NIJ853" s="13"/>
      <c r="NIK853" s="13"/>
      <c r="NIL853" s="13"/>
      <c r="NIM853" s="13"/>
      <c r="NIN853" s="13"/>
      <c r="NIO853" s="13"/>
      <c r="NIP853" s="13"/>
      <c r="NIQ853" s="13"/>
      <c r="NIR853" s="13"/>
      <c r="NIS853" s="13"/>
      <c r="NIT853" s="13"/>
      <c r="NIU853" s="13"/>
      <c r="NIV853" s="13"/>
      <c r="NIW853" s="13"/>
      <c r="NIX853" s="13"/>
      <c r="NIY853" s="13"/>
      <c r="NIZ853" s="13"/>
      <c r="NJA853" s="13"/>
      <c r="NJB853" s="13"/>
      <c r="NJC853" s="13"/>
      <c r="NJD853" s="13"/>
      <c r="NJE853" s="13"/>
      <c r="NJF853" s="13"/>
      <c r="NJG853" s="13"/>
      <c r="NJH853" s="13"/>
      <c r="NJI853" s="13"/>
      <c r="NJJ853" s="13"/>
      <c r="NJK853" s="13"/>
      <c r="NJL853" s="13"/>
      <c r="NJM853" s="13"/>
      <c r="NJN853" s="13"/>
      <c r="NJO853" s="13"/>
      <c r="NJP853" s="13"/>
      <c r="NJQ853" s="13"/>
      <c r="NJR853" s="13"/>
      <c r="NJS853" s="13"/>
      <c r="NJT853" s="13"/>
      <c r="NJU853" s="13"/>
      <c r="NJV853" s="13"/>
      <c r="NJW853" s="13"/>
      <c r="NJX853" s="13"/>
      <c r="NJY853" s="13"/>
      <c r="NJZ853" s="13"/>
      <c r="NKA853" s="13"/>
      <c r="NKB853" s="13"/>
      <c r="NKC853" s="13"/>
      <c r="NKD853" s="13"/>
      <c r="NKE853" s="13"/>
      <c r="NKF853" s="13"/>
      <c r="NKG853" s="13"/>
      <c r="NKH853" s="13"/>
      <c r="NKI853" s="13"/>
      <c r="NKJ853" s="13"/>
      <c r="NKK853" s="13"/>
      <c r="NKL853" s="13"/>
      <c r="NKM853" s="13"/>
      <c r="NKN853" s="13"/>
      <c r="NKO853" s="13"/>
      <c r="NKP853" s="13"/>
      <c r="NKQ853" s="13"/>
      <c r="NKR853" s="13"/>
      <c r="NKS853" s="13"/>
      <c r="NKT853" s="13"/>
      <c r="NKU853" s="13"/>
      <c r="NKV853" s="13"/>
      <c r="NKW853" s="13"/>
      <c r="NKX853" s="13"/>
      <c r="NKY853" s="13"/>
      <c r="NKZ853" s="13"/>
      <c r="NLA853" s="13"/>
      <c r="NLB853" s="13"/>
      <c r="NLC853" s="13"/>
      <c r="NLD853" s="13"/>
      <c r="NLE853" s="13"/>
      <c r="NLF853" s="13"/>
      <c r="NLG853" s="13"/>
      <c r="NLH853" s="13"/>
      <c r="NLI853" s="13"/>
      <c r="NLJ853" s="13"/>
      <c r="NLK853" s="13"/>
      <c r="NLL853" s="13"/>
      <c r="NLM853" s="13"/>
      <c r="NLN853" s="13"/>
      <c r="NLO853" s="13"/>
      <c r="NLP853" s="13"/>
      <c r="NLQ853" s="13"/>
      <c r="NLR853" s="13"/>
      <c r="NLS853" s="13"/>
      <c r="NLT853" s="13"/>
      <c r="NLU853" s="13"/>
      <c r="NLV853" s="13"/>
      <c r="NLW853" s="13"/>
      <c r="NLX853" s="13"/>
      <c r="NLY853" s="13"/>
      <c r="NLZ853" s="13"/>
      <c r="NMA853" s="13"/>
      <c r="NMB853" s="13"/>
      <c r="NMC853" s="13"/>
      <c r="NMD853" s="13"/>
      <c r="NME853" s="13"/>
      <c r="NMF853" s="13"/>
      <c r="NMG853" s="13"/>
      <c r="NMH853" s="13"/>
      <c r="NMI853" s="13"/>
      <c r="NMJ853" s="13"/>
      <c r="NMK853" s="13"/>
      <c r="NML853" s="13"/>
      <c r="NMM853" s="13"/>
      <c r="NMN853" s="13"/>
      <c r="NMO853" s="13"/>
      <c r="NMP853" s="13"/>
      <c r="NMQ853" s="13"/>
      <c r="NMR853" s="13"/>
      <c r="NMS853" s="13"/>
      <c r="NMT853" s="13"/>
      <c r="NMU853" s="13"/>
      <c r="NMV853" s="13"/>
      <c r="NMW853" s="13"/>
      <c r="NMX853" s="13"/>
      <c r="NMY853" s="13"/>
      <c r="NMZ853" s="13"/>
      <c r="NNA853" s="13"/>
      <c r="NNB853" s="13"/>
      <c r="NNC853" s="13"/>
      <c r="NND853" s="13"/>
      <c r="NNE853" s="13"/>
      <c r="NNF853" s="13"/>
      <c r="NNG853" s="13"/>
      <c r="NNH853" s="13"/>
      <c r="NNI853" s="13"/>
      <c r="NNJ853" s="13"/>
      <c r="NNK853" s="13"/>
      <c r="NNL853" s="13"/>
      <c r="NNM853" s="13"/>
      <c r="NNN853" s="13"/>
      <c r="NNO853" s="13"/>
      <c r="NNP853" s="13"/>
      <c r="NNQ853" s="13"/>
      <c r="NNR853" s="13"/>
      <c r="NNS853" s="13"/>
      <c r="NNT853" s="13"/>
      <c r="NNU853" s="13"/>
      <c r="NNV853" s="13"/>
      <c r="NNW853" s="13"/>
      <c r="NNX853" s="13"/>
      <c r="NNY853" s="13"/>
      <c r="NNZ853" s="13"/>
      <c r="NOA853" s="13"/>
      <c r="NOB853" s="13"/>
      <c r="NOC853" s="13"/>
      <c r="NOD853" s="13"/>
      <c r="NOE853" s="13"/>
      <c r="NOF853" s="13"/>
      <c r="NOG853" s="13"/>
      <c r="NOH853" s="13"/>
      <c r="NOI853" s="13"/>
      <c r="NOJ853" s="13"/>
      <c r="NOK853" s="13"/>
      <c r="NOL853" s="13"/>
      <c r="NOM853" s="13"/>
      <c r="NON853" s="13"/>
      <c r="NOO853" s="13"/>
      <c r="NOP853" s="13"/>
      <c r="NOQ853" s="13"/>
      <c r="NOR853" s="13"/>
      <c r="NOS853" s="13"/>
      <c r="NOT853" s="13"/>
      <c r="NOU853" s="13"/>
      <c r="NOV853" s="13"/>
      <c r="NOW853" s="13"/>
      <c r="NOX853" s="13"/>
      <c r="NOY853" s="13"/>
      <c r="NOZ853" s="13"/>
      <c r="NPA853" s="13"/>
      <c r="NPB853" s="13"/>
      <c r="NPC853" s="13"/>
      <c r="NPD853" s="13"/>
      <c r="NPE853" s="13"/>
      <c r="NPF853" s="13"/>
      <c r="NPG853" s="13"/>
      <c r="NPH853" s="13"/>
      <c r="NPI853" s="13"/>
      <c r="NPJ853" s="13"/>
      <c r="NPK853" s="13"/>
      <c r="NPL853" s="13"/>
      <c r="NPM853" s="13"/>
      <c r="NPN853" s="13"/>
      <c r="NPO853" s="13"/>
      <c r="NPP853" s="13"/>
      <c r="NPQ853" s="13"/>
      <c r="NPR853" s="13"/>
      <c r="NPS853" s="13"/>
      <c r="NPT853" s="13"/>
      <c r="NPU853" s="13"/>
      <c r="NPV853" s="13"/>
      <c r="NPW853" s="13"/>
      <c r="NPX853" s="13"/>
      <c r="NPY853" s="13"/>
      <c r="NPZ853" s="13"/>
      <c r="NQA853" s="13"/>
      <c r="NQB853" s="13"/>
      <c r="NQC853" s="13"/>
      <c r="NQD853" s="13"/>
      <c r="NQE853" s="13"/>
      <c r="NQF853" s="13"/>
      <c r="NQG853" s="13"/>
      <c r="NQH853" s="13"/>
      <c r="NQI853" s="13"/>
      <c r="NQJ853" s="13"/>
      <c r="NQK853" s="13"/>
      <c r="NQL853" s="13"/>
      <c r="NQM853" s="13"/>
      <c r="NQN853" s="13"/>
      <c r="NQO853" s="13"/>
      <c r="NQP853" s="13"/>
      <c r="NQQ853" s="13"/>
      <c r="NQR853" s="13"/>
      <c r="NQS853" s="13"/>
      <c r="NQT853" s="13"/>
      <c r="NQU853" s="13"/>
      <c r="NQV853" s="13"/>
      <c r="NQW853" s="13"/>
      <c r="NQX853" s="13"/>
      <c r="NQY853" s="13"/>
      <c r="NQZ853" s="13"/>
      <c r="NRA853" s="13"/>
      <c r="NRB853" s="13"/>
      <c r="NRC853" s="13"/>
      <c r="NRD853" s="13"/>
      <c r="NRE853" s="13"/>
      <c r="NRF853" s="13"/>
      <c r="NRG853" s="13"/>
      <c r="NRH853" s="13"/>
      <c r="NRI853" s="13"/>
      <c r="NRJ853" s="13"/>
      <c r="NRK853" s="13"/>
      <c r="NRL853" s="13"/>
      <c r="NRM853" s="13"/>
      <c r="NRN853" s="13"/>
      <c r="NRO853" s="13"/>
      <c r="NRP853" s="13"/>
      <c r="NRQ853" s="13"/>
      <c r="NRR853" s="13"/>
      <c r="NRS853" s="13"/>
      <c r="NRT853" s="13"/>
      <c r="NRU853" s="13"/>
      <c r="NRV853" s="13"/>
      <c r="NRW853" s="13"/>
      <c r="NRX853" s="13"/>
      <c r="NRY853" s="13"/>
      <c r="NRZ853" s="13"/>
      <c r="NSA853" s="13"/>
      <c r="NSB853" s="13"/>
      <c r="NSC853" s="13"/>
      <c r="NSD853" s="13"/>
      <c r="NSE853" s="13"/>
      <c r="NSF853" s="13"/>
      <c r="NSG853" s="13"/>
      <c r="NSH853" s="13"/>
      <c r="NSI853" s="13"/>
      <c r="NSJ853" s="13"/>
      <c r="NSK853" s="13"/>
      <c r="NSL853" s="13"/>
      <c r="NSM853" s="13"/>
      <c r="NSN853" s="13"/>
      <c r="NSO853" s="13"/>
      <c r="NSP853" s="13"/>
      <c r="NSQ853" s="13"/>
      <c r="NSR853" s="13"/>
      <c r="NSS853" s="13"/>
      <c r="NST853" s="13"/>
      <c r="NSU853" s="13"/>
      <c r="NSV853" s="13"/>
      <c r="NSW853" s="13"/>
      <c r="NSX853" s="13"/>
      <c r="NSY853" s="13"/>
      <c r="NSZ853" s="13"/>
      <c r="NTA853" s="13"/>
      <c r="NTB853" s="13"/>
      <c r="NTC853" s="13"/>
      <c r="NTD853" s="13"/>
      <c r="NTE853" s="13"/>
      <c r="NTF853" s="13"/>
      <c r="NTG853" s="13"/>
      <c r="NTH853" s="13"/>
      <c r="NTI853" s="13"/>
      <c r="NTJ853" s="13"/>
      <c r="NTK853" s="13"/>
      <c r="NTL853" s="13"/>
      <c r="NTM853" s="13"/>
      <c r="NTN853" s="13"/>
      <c r="NTO853" s="13"/>
      <c r="NTP853" s="13"/>
      <c r="NTQ853" s="13"/>
      <c r="NTR853" s="13"/>
      <c r="NTS853" s="13"/>
      <c r="NTT853" s="13"/>
      <c r="NTU853" s="13"/>
      <c r="NTV853" s="13"/>
      <c r="NTW853" s="13"/>
      <c r="NTX853" s="13"/>
      <c r="NTY853" s="13"/>
      <c r="NTZ853" s="13"/>
      <c r="NUA853" s="13"/>
      <c r="NUB853" s="13"/>
      <c r="NUC853" s="13"/>
      <c r="NUD853" s="13"/>
      <c r="NUE853" s="13"/>
      <c r="NUF853" s="13"/>
      <c r="NUG853" s="13"/>
      <c r="NUH853" s="13"/>
      <c r="NUI853" s="13"/>
      <c r="NUJ853" s="13"/>
      <c r="NUK853" s="13"/>
      <c r="NUL853" s="13"/>
      <c r="NUM853" s="13"/>
      <c r="NUN853" s="13"/>
      <c r="NUO853" s="13"/>
      <c r="NUP853" s="13"/>
      <c r="NUQ853" s="13"/>
      <c r="NUR853" s="13"/>
      <c r="NUS853" s="13"/>
      <c r="NUT853" s="13"/>
      <c r="NUU853" s="13"/>
      <c r="NUV853" s="13"/>
      <c r="NUW853" s="13"/>
      <c r="NUX853" s="13"/>
      <c r="NUY853" s="13"/>
      <c r="NUZ853" s="13"/>
      <c r="NVA853" s="13"/>
      <c r="NVB853" s="13"/>
      <c r="NVC853" s="13"/>
      <c r="NVD853" s="13"/>
      <c r="NVE853" s="13"/>
      <c r="NVF853" s="13"/>
      <c r="NVG853" s="13"/>
      <c r="NVH853" s="13"/>
      <c r="NVI853" s="13"/>
      <c r="NVJ853" s="13"/>
      <c r="NVK853" s="13"/>
      <c r="NVL853" s="13"/>
      <c r="NVM853" s="13"/>
      <c r="NVN853" s="13"/>
      <c r="NVO853" s="13"/>
      <c r="NVP853" s="13"/>
      <c r="NVQ853" s="13"/>
      <c r="NVR853" s="13"/>
      <c r="NVS853" s="13"/>
      <c r="NVT853" s="13"/>
      <c r="NVU853" s="13"/>
      <c r="NVV853" s="13"/>
      <c r="NVW853" s="13"/>
      <c r="NVX853" s="13"/>
      <c r="NVY853" s="13"/>
      <c r="NVZ853" s="13"/>
      <c r="NWA853" s="13"/>
      <c r="NWB853" s="13"/>
      <c r="NWC853" s="13"/>
      <c r="NWD853" s="13"/>
      <c r="NWE853" s="13"/>
      <c r="NWF853" s="13"/>
      <c r="NWG853" s="13"/>
      <c r="NWH853" s="13"/>
      <c r="NWI853" s="13"/>
      <c r="NWJ853" s="13"/>
      <c r="NWK853" s="13"/>
      <c r="NWL853" s="13"/>
      <c r="NWM853" s="13"/>
      <c r="NWN853" s="13"/>
      <c r="NWO853" s="13"/>
      <c r="NWP853" s="13"/>
      <c r="NWQ853" s="13"/>
      <c r="NWR853" s="13"/>
      <c r="NWS853" s="13"/>
      <c r="NWT853" s="13"/>
      <c r="NWU853" s="13"/>
      <c r="NWV853" s="13"/>
      <c r="NWW853" s="13"/>
      <c r="NWX853" s="13"/>
      <c r="NWY853" s="13"/>
      <c r="NWZ853" s="13"/>
      <c r="NXA853" s="13"/>
      <c r="NXB853" s="13"/>
      <c r="NXC853" s="13"/>
      <c r="NXD853" s="13"/>
      <c r="NXE853" s="13"/>
      <c r="NXF853" s="13"/>
      <c r="NXG853" s="13"/>
      <c r="NXH853" s="13"/>
      <c r="NXI853" s="13"/>
      <c r="NXJ853" s="13"/>
      <c r="NXK853" s="13"/>
      <c r="NXL853" s="13"/>
      <c r="NXM853" s="13"/>
      <c r="NXN853" s="13"/>
      <c r="NXO853" s="13"/>
      <c r="NXP853" s="13"/>
      <c r="NXQ853" s="13"/>
      <c r="NXR853" s="13"/>
      <c r="NXS853" s="13"/>
      <c r="NXT853" s="13"/>
      <c r="NXU853" s="13"/>
      <c r="NXV853" s="13"/>
      <c r="NXW853" s="13"/>
      <c r="NXX853" s="13"/>
      <c r="NXY853" s="13"/>
      <c r="NXZ853" s="13"/>
      <c r="NYA853" s="13"/>
      <c r="NYB853" s="13"/>
      <c r="NYC853" s="13"/>
      <c r="NYD853" s="13"/>
      <c r="NYE853" s="13"/>
      <c r="NYF853" s="13"/>
      <c r="NYG853" s="13"/>
      <c r="NYH853" s="13"/>
      <c r="NYI853" s="13"/>
      <c r="NYJ853" s="13"/>
      <c r="NYK853" s="13"/>
      <c r="NYL853" s="13"/>
      <c r="NYM853" s="13"/>
      <c r="NYN853" s="13"/>
      <c r="NYO853" s="13"/>
      <c r="NYP853" s="13"/>
      <c r="NYQ853" s="13"/>
      <c r="NYR853" s="13"/>
      <c r="NYS853" s="13"/>
      <c r="NYT853" s="13"/>
      <c r="NYU853" s="13"/>
      <c r="NYV853" s="13"/>
      <c r="NYW853" s="13"/>
      <c r="NYX853" s="13"/>
      <c r="NYY853" s="13"/>
      <c r="NYZ853" s="13"/>
      <c r="NZA853" s="13"/>
      <c r="NZB853" s="13"/>
      <c r="NZC853" s="13"/>
      <c r="NZD853" s="13"/>
      <c r="NZE853" s="13"/>
      <c r="NZF853" s="13"/>
      <c r="NZG853" s="13"/>
      <c r="NZH853" s="13"/>
      <c r="NZI853" s="13"/>
      <c r="NZJ853" s="13"/>
      <c r="NZK853" s="13"/>
      <c r="NZL853" s="13"/>
      <c r="NZM853" s="13"/>
      <c r="NZN853" s="13"/>
      <c r="NZO853" s="13"/>
      <c r="NZP853" s="13"/>
      <c r="NZQ853" s="13"/>
      <c r="NZR853" s="13"/>
      <c r="NZS853" s="13"/>
      <c r="NZT853" s="13"/>
      <c r="NZU853" s="13"/>
      <c r="NZV853" s="13"/>
      <c r="NZW853" s="13"/>
      <c r="NZX853" s="13"/>
      <c r="NZY853" s="13"/>
      <c r="NZZ853" s="13"/>
      <c r="OAA853" s="13"/>
      <c r="OAB853" s="13"/>
      <c r="OAC853" s="13"/>
      <c r="OAD853" s="13"/>
      <c r="OAE853" s="13"/>
      <c r="OAF853" s="13"/>
      <c r="OAG853" s="13"/>
      <c r="OAH853" s="13"/>
      <c r="OAI853" s="13"/>
      <c r="OAJ853" s="13"/>
      <c r="OAK853" s="13"/>
      <c r="OAL853" s="13"/>
      <c r="OAM853" s="13"/>
      <c r="OAN853" s="13"/>
      <c r="OAO853" s="13"/>
      <c r="OAP853" s="13"/>
      <c r="OAQ853" s="13"/>
      <c r="OAR853" s="13"/>
      <c r="OAS853" s="13"/>
      <c r="OAT853" s="13"/>
      <c r="OAU853" s="13"/>
      <c r="OAV853" s="13"/>
      <c r="OAW853" s="13"/>
      <c r="OAX853" s="13"/>
      <c r="OAY853" s="13"/>
      <c r="OAZ853" s="13"/>
      <c r="OBA853" s="13"/>
      <c r="OBB853" s="13"/>
      <c r="OBC853" s="13"/>
      <c r="OBD853" s="13"/>
      <c r="OBE853" s="13"/>
      <c r="OBF853" s="13"/>
      <c r="OBG853" s="13"/>
      <c r="OBH853" s="13"/>
      <c r="OBI853" s="13"/>
      <c r="OBJ853" s="13"/>
      <c r="OBK853" s="13"/>
      <c r="OBL853" s="13"/>
      <c r="OBM853" s="13"/>
      <c r="OBN853" s="13"/>
      <c r="OBO853" s="13"/>
      <c r="OBP853" s="13"/>
      <c r="OBQ853" s="13"/>
      <c r="OBR853" s="13"/>
      <c r="OBS853" s="13"/>
      <c r="OBT853" s="13"/>
      <c r="OBU853" s="13"/>
      <c r="OBV853" s="13"/>
      <c r="OBW853" s="13"/>
      <c r="OBX853" s="13"/>
      <c r="OBY853" s="13"/>
      <c r="OBZ853" s="13"/>
      <c r="OCA853" s="13"/>
      <c r="OCB853" s="13"/>
      <c r="OCC853" s="13"/>
      <c r="OCD853" s="13"/>
      <c r="OCE853" s="13"/>
      <c r="OCF853" s="13"/>
      <c r="OCG853" s="13"/>
      <c r="OCH853" s="13"/>
      <c r="OCI853" s="13"/>
      <c r="OCJ853" s="13"/>
      <c r="OCK853" s="13"/>
      <c r="OCL853" s="13"/>
      <c r="OCM853" s="13"/>
      <c r="OCN853" s="13"/>
      <c r="OCO853" s="13"/>
      <c r="OCP853" s="13"/>
      <c r="OCQ853" s="13"/>
      <c r="OCR853" s="13"/>
      <c r="OCS853" s="13"/>
      <c r="OCT853" s="13"/>
      <c r="OCU853" s="13"/>
      <c r="OCV853" s="13"/>
      <c r="OCW853" s="13"/>
      <c r="OCX853" s="13"/>
      <c r="OCY853" s="13"/>
      <c r="OCZ853" s="13"/>
      <c r="ODA853" s="13"/>
      <c r="ODB853" s="13"/>
      <c r="ODC853" s="13"/>
      <c r="ODD853" s="13"/>
      <c r="ODE853" s="13"/>
      <c r="ODF853" s="13"/>
      <c r="ODG853" s="13"/>
      <c r="ODH853" s="13"/>
      <c r="ODI853" s="13"/>
      <c r="ODJ853" s="13"/>
      <c r="ODK853" s="13"/>
      <c r="ODL853" s="13"/>
      <c r="ODM853" s="13"/>
      <c r="ODN853" s="13"/>
      <c r="ODO853" s="13"/>
      <c r="ODP853" s="13"/>
      <c r="ODQ853" s="13"/>
      <c r="ODR853" s="13"/>
      <c r="ODS853" s="13"/>
      <c r="ODT853" s="13"/>
      <c r="ODU853" s="13"/>
      <c r="ODV853" s="13"/>
      <c r="ODW853" s="13"/>
      <c r="ODX853" s="13"/>
      <c r="ODY853" s="13"/>
      <c r="ODZ853" s="13"/>
      <c r="OEA853" s="13"/>
      <c r="OEB853" s="13"/>
      <c r="OEC853" s="13"/>
      <c r="OED853" s="13"/>
      <c r="OEE853" s="13"/>
      <c r="OEF853" s="13"/>
      <c r="OEG853" s="13"/>
      <c r="OEH853" s="13"/>
      <c r="OEI853" s="13"/>
      <c r="OEJ853" s="13"/>
      <c r="OEK853" s="13"/>
      <c r="OEL853" s="13"/>
      <c r="OEM853" s="13"/>
      <c r="OEN853" s="13"/>
      <c r="OEO853" s="13"/>
      <c r="OEP853" s="13"/>
      <c r="OEQ853" s="13"/>
      <c r="OER853" s="13"/>
      <c r="OES853" s="13"/>
      <c r="OET853" s="13"/>
      <c r="OEU853" s="13"/>
      <c r="OEV853" s="13"/>
      <c r="OEW853" s="13"/>
      <c r="OEX853" s="13"/>
      <c r="OEY853" s="13"/>
      <c r="OEZ853" s="13"/>
      <c r="OFA853" s="13"/>
      <c r="OFB853" s="13"/>
      <c r="OFC853" s="13"/>
      <c r="OFD853" s="13"/>
      <c r="OFE853" s="13"/>
      <c r="OFF853" s="13"/>
      <c r="OFG853" s="13"/>
      <c r="OFH853" s="13"/>
      <c r="OFI853" s="13"/>
      <c r="OFJ853" s="13"/>
      <c r="OFK853" s="13"/>
      <c r="OFL853" s="13"/>
      <c r="OFM853" s="13"/>
      <c r="OFN853" s="13"/>
      <c r="OFO853" s="13"/>
      <c r="OFP853" s="13"/>
      <c r="OFQ853" s="13"/>
      <c r="OFR853" s="13"/>
      <c r="OFS853" s="13"/>
      <c r="OFT853" s="13"/>
      <c r="OFU853" s="13"/>
      <c r="OFV853" s="13"/>
      <c r="OFW853" s="13"/>
      <c r="OFX853" s="13"/>
      <c r="OFY853" s="13"/>
      <c r="OFZ853" s="13"/>
      <c r="OGA853" s="13"/>
      <c r="OGB853" s="13"/>
      <c r="OGC853" s="13"/>
      <c r="OGD853" s="13"/>
      <c r="OGE853" s="13"/>
      <c r="OGF853" s="13"/>
      <c r="OGG853" s="13"/>
      <c r="OGH853" s="13"/>
      <c r="OGI853" s="13"/>
      <c r="OGJ853" s="13"/>
      <c r="OGK853" s="13"/>
      <c r="OGL853" s="13"/>
      <c r="OGM853" s="13"/>
      <c r="OGN853" s="13"/>
      <c r="OGO853" s="13"/>
      <c r="OGP853" s="13"/>
      <c r="OGQ853" s="13"/>
      <c r="OGR853" s="13"/>
      <c r="OGS853" s="13"/>
      <c r="OGT853" s="13"/>
      <c r="OGU853" s="13"/>
      <c r="OGV853" s="13"/>
      <c r="OGW853" s="13"/>
      <c r="OGX853" s="13"/>
      <c r="OGY853" s="13"/>
      <c r="OGZ853" s="13"/>
      <c r="OHA853" s="13"/>
      <c r="OHB853" s="13"/>
      <c r="OHC853" s="13"/>
      <c r="OHD853" s="13"/>
      <c r="OHE853" s="13"/>
      <c r="OHF853" s="13"/>
      <c r="OHG853" s="13"/>
      <c r="OHH853" s="13"/>
      <c r="OHI853" s="13"/>
      <c r="OHJ853" s="13"/>
      <c r="OHK853" s="13"/>
      <c r="OHL853" s="13"/>
      <c r="OHM853" s="13"/>
      <c r="OHN853" s="13"/>
      <c r="OHO853" s="13"/>
      <c r="OHP853" s="13"/>
      <c r="OHQ853" s="13"/>
      <c r="OHR853" s="13"/>
      <c r="OHS853" s="13"/>
      <c r="OHT853" s="13"/>
      <c r="OHU853" s="13"/>
      <c r="OHV853" s="13"/>
      <c r="OHW853" s="13"/>
      <c r="OHX853" s="13"/>
      <c r="OHY853" s="13"/>
      <c r="OHZ853" s="13"/>
      <c r="OIA853" s="13"/>
      <c r="OIB853" s="13"/>
      <c r="OIC853" s="13"/>
      <c r="OID853" s="13"/>
      <c r="OIE853" s="13"/>
      <c r="OIF853" s="13"/>
      <c r="OIG853" s="13"/>
      <c r="OIH853" s="13"/>
      <c r="OII853" s="13"/>
      <c r="OIJ853" s="13"/>
      <c r="OIK853" s="13"/>
      <c r="OIL853" s="13"/>
      <c r="OIM853" s="13"/>
      <c r="OIN853" s="13"/>
      <c r="OIO853" s="13"/>
      <c r="OIP853" s="13"/>
      <c r="OIQ853" s="13"/>
      <c r="OIR853" s="13"/>
      <c r="OIS853" s="13"/>
      <c r="OIT853" s="13"/>
      <c r="OIU853" s="13"/>
      <c r="OIV853" s="13"/>
      <c r="OIW853" s="13"/>
      <c r="OIX853" s="13"/>
      <c r="OIY853" s="13"/>
      <c r="OIZ853" s="13"/>
      <c r="OJA853" s="13"/>
      <c r="OJB853" s="13"/>
      <c r="OJC853" s="13"/>
      <c r="OJD853" s="13"/>
      <c r="OJE853" s="13"/>
      <c r="OJF853" s="13"/>
      <c r="OJG853" s="13"/>
      <c r="OJH853" s="13"/>
      <c r="OJI853" s="13"/>
      <c r="OJJ853" s="13"/>
      <c r="OJK853" s="13"/>
      <c r="OJL853" s="13"/>
      <c r="OJM853" s="13"/>
      <c r="OJN853" s="13"/>
      <c r="OJO853" s="13"/>
      <c r="OJP853" s="13"/>
      <c r="OJQ853" s="13"/>
      <c r="OJR853" s="13"/>
      <c r="OJS853" s="13"/>
      <c r="OJT853" s="13"/>
      <c r="OJU853" s="13"/>
      <c r="OJV853" s="13"/>
      <c r="OJW853" s="13"/>
      <c r="OJX853" s="13"/>
      <c r="OJY853" s="13"/>
      <c r="OJZ853" s="13"/>
      <c r="OKA853" s="13"/>
      <c r="OKB853" s="13"/>
      <c r="OKC853" s="13"/>
      <c r="OKD853" s="13"/>
      <c r="OKE853" s="13"/>
      <c r="OKF853" s="13"/>
      <c r="OKG853" s="13"/>
      <c r="OKH853" s="13"/>
      <c r="OKI853" s="13"/>
      <c r="OKJ853" s="13"/>
      <c r="OKK853" s="13"/>
      <c r="OKL853" s="13"/>
      <c r="OKM853" s="13"/>
      <c r="OKN853" s="13"/>
      <c r="OKO853" s="13"/>
      <c r="OKP853" s="13"/>
      <c r="OKQ853" s="13"/>
      <c r="OKR853" s="13"/>
      <c r="OKS853" s="13"/>
      <c r="OKT853" s="13"/>
      <c r="OKU853" s="13"/>
      <c r="OKV853" s="13"/>
      <c r="OKW853" s="13"/>
      <c r="OKX853" s="13"/>
      <c r="OKY853" s="13"/>
      <c r="OKZ853" s="13"/>
      <c r="OLA853" s="13"/>
      <c r="OLB853" s="13"/>
      <c r="OLC853" s="13"/>
      <c r="OLD853" s="13"/>
      <c r="OLE853" s="13"/>
      <c r="OLF853" s="13"/>
      <c r="OLG853" s="13"/>
      <c r="OLH853" s="13"/>
      <c r="OLI853" s="13"/>
      <c r="OLJ853" s="13"/>
      <c r="OLK853" s="13"/>
      <c r="OLL853" s="13"/>
      <c r="OLM853" s="13"/>
      <c r="OLN853" s="13"/>
      <c r="OLO853" s="13"/>
      <c r="OLP853" s="13"/>
      <c r="OLQ853" s="13"/>
      <c r="OLR853" s="13"/>
      <c r="OLS853" s="13"/>
      <c r="OLT853" s="13"/>
      <c r="OLU853" s="13"/>
      <c r="OLV853" s="13"/>
      <c r="OLW853" s="13"/>
      <c r="OLX853" s="13"/>
      <c r="OLY853" s="13"/>
      <c r="OLZ853" s="13"/>
      <c r="OMA853" s="13"/>
      <c r="OMB853" s="13"/>
      <c r="OMC853" s="13"/>
      <c r="OMD853" s="13"/>
      <c r="OME853" s="13"/>
      <c r="OMF853" s="13"/>
      <c r="OMG853" s="13"/>
      <c r="OMH853" s="13"/>
      <c r="OMI853" s="13"/>
      <c r="OMJ853" s="13"/>
      <c r="OMK853" s="13"/>
      <c r="OML853" s="13"/>
      <c r="OMM853" s="13"/>
      <c r="OMN853" s="13"/>
      <c r="OMO853" s="13"/>
      <c r="OMP853" s="13"/>
      <c r="OMQ853" s="13"/>
      <c r="OMR853" s="13"/>
      <c r="OMS853" s="13"/>
      <c r="OMT853" s="13"/>
      <c r="OMU853" s="13"/>
      <c r="OMV853" s="13"/>
      <c r="OMW853" s="13"/>
      <c r="OMX853" s="13"/>
      <c r="OMY853" s="13"/>
      <c r="OMZ853" s="13"/>
      <c r="ONA853" s="13"/>
      <c r="ONB853" s="13"/>
      <c r="ONC853" s="13"/>
      <c r="OND853" s="13"/>
      <c r="ONE853" s="13"/>
      <c r="ONF853" s="13"/>
      <c r="ONG853" s="13"/>
      <c r="ONH853" s="13"/>
      <c r="ONI853" s="13"/>
      <c r="ONJ853" s="13"/>
      <c r="ONK853" s="13"/>
      <c r="ONL853" s="13"/>
      <c r="ONM853" s="13"/>
      <c r="ONN853" s="13"/>
      <c r="ONO853" s="13"/>
      <c r="ONP853" s="13"/>
      <c r="ONQ853" s="13"/>
      <c r="ONR853" s="13"/>
      <c r="ONS853" s="13"/>
      <c r="ONT853" s="13"/>
      <c r="ONU853" s="13"/>
      <c r="ONV853" s="13"/>
      <c r="ONW853" s="13"/>
      <c r="ONX853" s="13"/>
      <c r="ONY853" s="13"/>
      <c r="ONZ853" s="13"/>
      <c r="OOA853" s="13"/>
      <c r="OOB853" s="13"/>
      <c r="OOC853" s="13"/>
      <c r="OOD853" s="13"/>
      <c r="OOE853" s="13"/>
      <c r="OOF853" s="13"/>
      <c r="OOG853" s="13"/>
      <c r="OOH853" s="13"/>
      <c r="OOI853" s="13"/>
      <c r="OOJ853" s="13"/>
      <c r="OOK853" s="13"/>
      <c r="OOL853" s="13"/>
      <c r="OOM853" s="13"/>
      <c r="OON853" s="13"/>
      <c r="OOO853" s="13"/>
      <c r="OOP853" s="13"/>
      <c r="OOQ853" s="13"/>
      <c r="OOR853" s="13"/>
      <c r="OOS853" s="13"/>
      <c r="OOT853" s="13"/>
      <c r="OOU853" s="13"/>
      <c r="OOV853" s="13"/>
      <c r="OOW853" s="13"/>
      <c r="OOX853" s="13"/>
      <c r="OOY853" s="13"/>
      <c r="OOZ853" s="13"/>
      <c r="OPA853" s="13"/>
      <c r="OPB853" s="13"/>
      <c r="OPC853" s="13"/>
      <c r="OPD853" s="13"/>
      <c r="OPE853" s="13"/>
      <c r="OPF853" s="13"/>
      <c r="OPG853" s="13"/>
      <c r="OPH853" s="13"/>
      <c r="OPI853" s="13"/>
      <c r="OPJ853" s="13"/>
      <c r="OPK853" s="13"/>
      <c r="OPL853" s="13"/>
      <c r="OPM853" s="13"/>
      <c r="OPN853" s="13"/>
      <c r="OPO853" s="13"/>
      <c r="OPP853" s="13"/>
      <c r="OPQ853" s="13"/>
      <c r="OPR853" s="13"/>
      <c r="OPS853" s="13"/>
      <c r="OPT853" s="13"/>
      <c r="OPU853" s="13"/>
      <c r="OPV853" s="13"/>
      <c r="OPW853" s="13"/>
      <c r="OPX853" s="13"/>
      <c r="OPY853" s="13"/>
      <c r="OPZ853" s="13"/>
      <c r="OQA853" s="13"/>
      <c r="OQB853" s="13"/>
      <c r="OQC853" s="13"/>
      <c r="OQD853" s="13"/>
      <c r="OQE853" s="13"/>
      <c r="OQF853" s="13"/>
      <c r="OQG853" s="13"/>
      <c r="OQH853" s="13"/>
      <c r="OQI853" s="13"/>
      <c r="OQJ853" s="13"/>
      <c r="OQK853" s="13"/>
      <c r="OQL853" s="13"/>
      <c r="OQM853" s="13"/>
      <c r="OQN853" s="13"/>
      <c r="OQO853" s="13"/>
      <c r="OQP853" s="13"/>
      <c r="OQQ853" s="13"/>
      <c r="OQR853" s="13"/>
      <c r="OQS853" s="13"/>
      <c r="OQT853" s="13"/>
      <c r="OQU853" s="13"/>
      <c r="OQV853" s="13"/>
      <c r="OQW853" s="13"/>
      <c r="OQX853" s="13"/>
      <c r="OQY853" s="13"/>
      <c r="OQZ853" s="13"/>
      <c r="ORA853" s="13"/>
      <c r="ORB853" s="13"/>
      <c r="ORC853" s="13"/>
      <c r="ORD853" s="13"/>
      <c r="ORE853" s="13"/>
      <c r="ORF853" s="13"/>
      <c r="ORG853" s="13"/>
      <c r="ORH853" s="13"/>
      <c r="ORI853" s="13"/>
      <c r="ORJ853" s="13"/>
      <c r="ORK853" s="13"/>
      <c r="ORL853" s="13"/>
      <c r="ORM853" s="13"/>
      <c r="ORN853" s="13"/>
      <c r="ORO853" s="13"/>
      <c r="ORP853" s="13"/>
      <c r="ORQ853" s="13"/>
      <c r="ORR853" s="13"/>
      <c r="ORS853" s="13"/>
      <c r="ORT853" s="13"/>
      <c r="ORU853" s="13"/>
      <c r="ORV853" s="13"/>
      <c r="ORW853" s="13"/>
      <c r="ORX853" s="13"/>
      <c r="ORY853" s="13"/>
      <c r="ORZ853" s="13"/>
      <c r="OSA853" s="13"/>
      <c r="OSB853" s="13"/>
      <c r="OSC853" s="13"/>
      <c r="OSD853" s="13"/>
      <c r="OSE853" s="13"/>
      <c r="OSF853" s="13"/>
      <c r="OSG853" s="13"/>
      <c r="OSH853" s="13"/>
      <c r="OSI853" s="13"/>
      <c r="OSJ853" s="13"/>
      <c r="OSK853" s="13"/>
      <c r="OSL853" s="13"/>
      <c r="OSM853" s="13"/>
      <c r="OSN853" s="13"/>
      <c r="OSO853" s="13"/>
      <c r="OSP853" s="13"/>
      <c r="OSQ853" s="13"/>
      <c r="OSR853" s="13"/>
      <c r="OSS853" s="13"/>
      <c r="OST853" s="13"/>
      <c r="OSU853" s="13"/>
      <c r="OSV853" s="13"/>
      <c r="OSW853" s="13"/>
      <c r="OSX853" s="13"/>
      <c r="OSY853" s="13"/>
      <c r="OSZ853" s="13"/>
      <c r="OTA853" s="13"/>
      <c r="OTB853" s="13"/>
      <c r="OTC853" s="13"/>
      <c r="OTD853" s="13"/>
      <c r="OTE853" s="13"/>
      <c r="OTF853" s="13"/>
      <c r="OTG853" s="13"/>
      <c r="OTH853" s="13"/>
      <c r="OTI853" s="13"/>
      <c r="OTJ853" s="13"/>
      <c r="OTK853" s="13"/>
      <c r="OTL853" s="13"/>
      <c r="OTM853" s="13"/>
      <c r="OTN853" s="13"/>
      <c r="OTO853" s="13"/>
      <c r="OTP853" s="13"/>
      <c r="OTQ853" s="13"/>
      <c r="OTR853" s="13"/>
      <c r="OTS853" s="13"/>
      <c r="OTT853" s="13"/>
      <c r="OTU853" s="13"/>
      <c r="OTV853" s="13"/>
      <c r="OTW853" s="13"/>
      <c r="OTX853" s="13"/>
      <c r="OTY853" s="13"/>
      <c r="OTZ853" s="13"/>
      <c r="OUA853" s="13"/>
      <c r="OUB853" s="13"/>
      <c r="OUC853" s="13"/>
      <c r="OUD853" s="13"/>
      <c r="OUE853" s="13"/>
      <c r="OUF853" s="13"/>
      <c r="OUG853" s="13"/>
      <c r="OUH853" s="13"/>
      <c r="OUI853" s="13"/>
      <c r="OUJ853" s="13"/>
      <c r="OUK853" s="13"/>
      <c r="OUL853" s="13"/>
      <c r="OUM853" s="13"/>
      <c r="OUN853" s="13"/>
      <c r="OUO853" s="13"/>
      <c r="OUP853" s="13"/>
      <c r="OUQ853" s="13"/>
      <c r="OUR853" s="13"/>
      <c r="OUS853" s="13"/>
      <c r="OUT853" s="13"/>
      <c r="OUU853" s="13"/>
      <c r="OUV853" s="13"/>
      <c r="OUW853" s="13"/>
      <c r="OUX853" s="13"/>
      <c r="OUY853" s="13"/>
      <c r="OUZ853" s="13"/>
      <c r="OVA853" s="13"/>
      <c r="OVB853" s="13"/>
      <c r="OVC853" s="13"/>
      <c r="OVD853" s="13"/>
      <c r="OVE853" s="13"/>
      <c r="OVF853" s="13"/>
      <c r="OVG853" s="13"/>
      <c r="OVH853" s="13"/>
      <c r="OVI853" s="13"/>
      <c r="OVJ853" s="13"/>
      <c r="OVK853" s="13"/>
      <c r="OVL853" s="13"/>
      <c r="OVM853" s="13"/>
      <c r="OVN853" s="13"/>
      <c r="OVO853" s="13"/>
      <c r="OVP853" s="13"/>
      <c r="OVQ853" s="13"/>
      <c r="OVR853" s="13"/>
      <c r="OVS853" s="13"/>
      <c r="OVT853" s="13"/>
      <c r="OVU853" s="13"/>
      <c r="OVV853" s="13"/>
      <c r="OVW853" s="13"/>
      <c r="OVX853" s="13"/>
      <c r="OVY853" s="13"/>
      <c r="OVZ853" s="13"/>
      <c r="OWA853" s="13"/>
      <c r="OWB853" s="13"/>
      <c r="OWC853" s="13"/>
      <c r="OWD853" s="13"/>
      <c r="OWE853" s="13"/>
      <c r="OWF853" s="13"/>
      <c r="OWG853" s="13"/>
      <c r="OWH853" s="13"/>
      <c r="OWI853" s="13"/>
      <c r="OWJ853" s="13"/>
      <c r="OWK853" s="13"/>
      <c r="OWL853" s="13"/>
      <c r="OWM853" s="13"/>
      <c r="OWN853" s="13"/>
      <c r="OWO853" s="13"/>
      <c r="OWP853" s="13"/>
      <c r="OWQ853" s="13"/>
      <c r="OWR853" s="13"/>
      <c r="OWS853" s="13"/>
      <c r="OWT853" s="13"/>
      <c r="OWU853" s="13"/>
      <c r="OWV853" s="13"/>
      <c r="OWW853" s="13"/>
      <c r="OWX853" s="13"/>
      <c r="OWY853" s="13"/>
      <c r="OWZ853" s="13"/>
      <c r="OXA853" s="13"/>
      <c r="OXB853" s="13"/>
      <c r="OXC853" s="13"/>
      <c r="OXD853" s="13"/>
      <c r="OXE853" s="13"/>
      <c r="OXF853" s="13"/>
      <c r="OXG853" s="13"/>
      <c r="OXH853" s="13"/>
      <c r="OXI853" s="13"/>
      <c r="OXJ853" s="13"/>
      <c r="OXK853" s="13"/>
      <c r="OXL853" s="13"/>
      <c r="OXM853" s="13"/>
      <c r="OXN853" s="13"/>
      <c r="OXO853" s="13"/>
      <c r="OXP853" s="13"/>
      <c r="OXQ853" s="13"/>
      <c r="OXR853" s="13"/>
      <c r="OXS853" s="13"/>
      <c r="OXT853" s="13"/>
      <c r="OXU853" s="13"/>
      <c r="OXV853" s="13"/>
      <c r="OXW853" s="13"/>
      <c r="OXX853" s="13"/>
      <c r="OXY853" s="13"/>
      <c r="OXZ853" s="13"/>
      <c r="OYA853" s="13"/>
      <c r="OYB853" s="13"/>
      <c r="OYC853" s="13"/>
      <c r="OYD853" s="13"/>
      <c r="OYE853" s="13"/>
      <c r="OYF853" s="13"/>
      <c r="OYG853" s="13"/>
      <c r="OYH853" s="13"/>
      <c r="OYI853" s="13"/>
      <c r="OYJ853" s="13"/>
      <c r="OYK853" s="13"/>
      <c r="OYL853" s="13"/>
      <c r="OYM853" s="13"/>
      <c r="OYN853" s="13"/>
      <c r="OYO853" s="13"/>
      <c r="OYP853" s="13"/>
      <c r="OYQ853" s="13"/>
      <c r="OYR853" s="13"/>
      <c r="OYS853" s="13"/>
      <c r="OYT853" s="13"/>
      <c r="OYU853" s="13"/>
      <c r="OYV853" s="13"/>
      <c r="OYW853" s="13"/>
      <c r="OYX853" s="13"/>
      <c r="OYY853" s="13"/>
      <c r="OYZ853" s="13"/>
      <c r="OZA853" s="13"/>
      <c r="OZB853" s="13"/>
      <c r="OZC853" s="13"/>
      <c r="OZD853" s="13"/>
      <c r="OZE853" s="13"/>
      <c r="OZF853" s="13"/>
      <c r="OZG853" s="13"/>
      <c r="OZH853" s="13"/>
      <c r="OZI853" s="13"/>
      <c r="OZJ853" s="13"/>
      <c r="OZK853" s="13"/>
      <c r="OZL853" s="13"/>
      <c r="OZM853" s="13"/>
      <c r="OZN853" s="13"/>
      <c r="OZO853" s="13"/>
      <c r="OZP853" s="13"/>
      <c r="OZQ853" s="13"/>
      <c r="OZR853" s="13"/>
      <c r="OZS853" s="13"/>
      <c r="OZT853" s="13"/>
      <c r="OZU853" s="13"/>
      <c r="OZV853" s="13"/>
      <c r="OZW853" s="13"/>
      <c r="OZX853" s="13"/>
      <c r="OZY853" s="13"/>
      <c r="OZZ853" s="13"/>
      <c r="PAA853" s="13"/>
      <c r="PAB853" s="13"/>
      <c r="PAC853" s="13"/>
      <c r="PAD853" s="13"/>
      <c r="PAE853" s="13"/>
      <c r="PAF853" s="13"/>
      <c r="PAG853" s="13"/>
      <c r="PAH853" s="13"/>
      <c r="PAI853" s="13"/>
      <c r="PAJ853" s="13"/>
      <c r="PAK853" s="13"/>
      <c r="PAL853" s="13"/>
      <c r="PAM853" s="13"/>
      <c r="PAN853" s="13"/>
      <c r="PAO853" s="13"/>
      <c r="PAP853" s="13"/>
      <c r="PAQ853" s="13"/>
      <c r="PAR853" s="13"/>
      <c r="PAS853" s="13"/>
      <c r="PAT853" s="13"/>
      <c r="PAU853" s="13"/>
      <c r="PAV853" s="13"/>
      <c r="PAW853" s="13"/>
      <c r="PAX853" s="13"/>
      <c r="PAY853" s="13"/>
      <c r="PAZ853" s="13"/>
      <c r="PBA853" s="13"/>
      <c r="PBB853" s="13"/>
      <c r="PBC853" s="13"/>
      <c r="PBD853" s="13"/>
      <c r="PBE853" s="13"/>
      <c r="PBF853" s="13"/>
      <c r="PBG853" s="13"/>
      <c r="PBH853" s="13"/>
      <c r="PBI853" s="13"/>
      <c r="PBJ853" s="13"/>
      <c r="PBK853" s="13"/>
      <c r="PBL853" s="13"/>
      <c r="PBM853" s="13"/>
      <c r="PBN853" s="13"/>
      <c r="PBO853" s="13"/>
      <c r="PBP853" s="13"/>
      <c r="PBQ853" s="13"/>
      <c r="PBR853" s="13"/>
      <c r="PBS853" s="13"/>
      <c r="PBT853" s="13"/>
      <c r="PBU853" s="13"/>
      <c r="PBV853" s="13"/>
      <c r="PBW853" s="13"/>
      <c r="PBX853" s="13"/>
      <c r="PBY853" s="13"/>
      <c r="PBZ853" s="13"/>
      <c r="PCA853" s="13"/>
      <c r="PCB853" s="13"/>
      <c r="PCC853" s="13"/>
      <c r="PCD853" s="13"/>
      <c r="PCE853" s="13"/>
      <c r="PCF853" s="13"/>
      <c r="PCG853" s="13"/>
      <c r="PCH853" s="13"/>
      <c r="PCI853" s="13"/>
      <c r="PCJ853" s="13"/>
      <c r="PCK853" s="13"/>
      <c r="PCL853" s="13"/>
      <c r="PCM853" s="13"/>
      <c r="PCN853" s="13"/>
      <c r="PCO853" s="13"/>
      <c r="PCP853" s="13"/>
      <c r="PCQ853" s="13"/>
      <c r="PCR853" s="13"/>
      <c r="PCS853" s="13"/>
      <c r="PCT853" s="13"/>
      <c r="PCU853" s="13"/>
      <c r="PCV853" s="13"/>
      <c r="PCW853" s="13"/>
      <c r="PCX853" s="13"/>
      <c r="PCY853" s="13"/>
      <c r="PCZ853" s="13"/>
      <c r="PDA853" s="13"/>
      <c r="PDB853" s="13"/>
      <c r="PDC853" s="13"/>
      <c r="PDD853" s="13"/>
      <c r="PDE853" s="13"/>
      <c r="PDF853" s="13"/>
      <c r="PDG853" s="13"/>
      <c r="PDH853" s="13"/>
      <c r="PDI853" s="13"/>
      <c r="PDJ853" s="13"/>
      <c r="PDK853" s="13"/>
      <c r="PDL853" s="13"/>
      <c r="PDM853" s="13"/>
      <c r="PDN853" s="13"/>
      <c r="PDO853" s="13"/>
      <c r="PDP853" s="13"/>
      <c r="PDQ853" s="13"/>
      <c r="PDR853" s="13"/>
      <c r="PDS853" s="13"/>
      <c r="PDT853" s="13"/>
      <c r="PDU853" s="13"/>
      <c r="PDV853" s="13"/>
      <c r="PDW853" s="13"/>
      <c r="PDX853" s="13"/>
      <c r="PDY853" s="13"/>
      <c r="PDZ853" s="13"/>
      <c r="PEA853" s="13"/>
      <c r="PEB853" s="13"/>
      <c r="PEC853" s="13"/>
      <c r="PED853" s="13"/>
      <c r="PEE853" s="13"/>
      <c r="PEF853" s="13"/>
      <c r="PEG853" s="13"/>
      <c r="PEH853" s="13"/>
      <c r="PEI853" s="13"/>
      <c r="PEJ853" s="13"/>
      <c r="PEK853" s="13"/>
      <c r="PEL853" s="13"/>
      <c r="PEM853" s="13"/>
      <c r="PEN853" s="13"/>
      <c r="PEO853" s="13"/>
      <c r="PEP853" s="13"/>
      <c r="PEQ853" s="13"/>
      <c r="PER853" s="13"/>
      <c r="PES853" s="13"/>
      <c r="PET853" s="13"/>
      <c r="PEU853" s="13"/>
      <c r="PEV853" s="13"/>
      <c r="PEW853" s="13"/>
      <c r="PEX853" s="13"/>
      <c r="PEY853" s="13"/>
      <c r="PEZ853" s="13"/>
      <c r="PFA853" s="13"/>
      <c r="PFB853" s="13"/>
      <c r="PFC853" s="13"/>
      <c r="PFD853" s="13"/>
      <c r="PFE853" s="13"/>
      <c r="PFF853" s="13"/>
      <c r="PFG853" s="13"/>
      <c r="PFH853" s="13"/>
      <c r="PFI853" s="13"/>
      <c r="PFJ853" s="13"/>
      <c r="PFK853" s="13"/>
      <c r="PFL853" s="13"/>
      <c r="PFM853" s="13"/>
      <c r="PFN853" s="13"/>
      <c r="PFO853" s="13"/>
      <c r="PFP853" s="13"/>
      <c r="PFQ853" s="13"/>
      <c r="PFR853" s="13"/>
      <c r="PFS853" s="13"/>
      <c r="PFT853" s="13"/>
      <c r="PFU853" s="13"/>
      <c r="PFV853" s="13"/>
      <c r="PFW853" s="13"/>
      <c r="PFX853" s="13"/>
      <c r="PFY853" s="13"/>
      <c r="PFZ853" s="13"/>
      <c r="PGA853" s="13"/>
      <c r="PGB853" s="13"/>
      <c r="PGC853" s="13"/>
      <c r="PGD853" s="13"/>
      <c r="PGE853" s="13"/>
      <c r="PGF853" s="13"/>
      <c r="PGG853" s="13"/>
      <c r="PGH853" s="13"/>
      <c r="PGI853" s="13"/>
      <c r="PGJ853" s="13"/>
      <c r="PGK853" s="13"/>
      <c r="PGL853" s="13"/>
      <c r="PGM853" s="13"/>
      <c r="PGN853" s="13"/>
      <c r="PGO853" s="13"/>
      <c r="PGP853" s="13"/>
      <c r="PGQ853" s="13"/>
      <c r="PGR853" s="13"/>
      <c r="PGS853" s="13"/>
      <c r="PGT853" s="13"/>
      <c r="PGU853" s="13"/>
      <c r="PGV853" s="13"/>
      <c r="PGW853" s="13"/>
      <c r="PGX853" s="13"/>
      <c r="PGY853" s="13"/>
      <c r="PGZ853" s="13"/>
      <c r="PHA853" s="13"/>
      <c r="PHB853" s="13"/>
      <c r="PHC853" s="13"/>
      <c r="PHD853" s="13"/>
      <c r="PHE853" s="13"/>
      <c r="PHF853" s="13"/>
      <c r="PHG853" s="13"/>
      <c r="PHH853" s="13"/>
      <c r="PHI853" s="13"/>
      <c r="PHJ853" s="13"/>
      <c r="PHK853" s="13"/>
      <c r="PHL853" s="13"/>
      <c r="PHM853" s="13"/>
      <c r="PHN853" s="13"/>
      <c r="PHO853" s="13"/>
      <c r="PHP853" s="13"/>
      <c r="PHQ853" s="13"/>
      <c r="PHR853" s="13"/>
      <c r="PHS853" s="13"/>
      <c r="PHT853" s="13"/>
      <c r="PHU853" s="13"/>
      <c r="PHV853" s="13"/>
      <c r="PHW853" s="13"/>
      <c r="PHX853" s="13"/>
      <c r="PHY853" s="13"/>
      <c r="PHZ853" s="13"/>
      <c r="PIA853" s="13"/>
      <c r="PIB853" s="13"/>
      <c r="PIC853" s="13"/>
      <c r="PID853" s="13"/>
      <c r="PIE853" s="13"/>
      <c r="PIF853" s="13"/>
      <c r="PIG853" s="13"/>
      <c r="PIH853" s="13"/>
      <c r="PII853" s="13"/>
      <c r="PIJ853" s="13"/>
      <c r="PIK853" s="13"/>
      <c r="PIL853" s="13"/>
      <c r="PIM853" s="13"/>
      <c r="PIN853" s="13"/>
      <c r="PIO853" s="13"/>
      <c r="PIP853" s="13"/>
      <c r="PIQ853" s="13"/>
      <c r="PIR853" s="13"/>
      <c r="PIS853" s="13"/>
      <c r="PIT853" s="13"/>
      <c r="PIU853" s="13"/>
      <c r="PIV853" s="13"/>
      <c r="PIW853" s="13"/>
      <c r="PIX853" s="13"/>
      <c r="PIY853" s="13"/>
      <c r="PIZ853" s="13"/>
      <c r="PJA853" s="13"/>
      <c r="PJB853" s="13"/>
      <c r="PJC853" s="13"/>
      <c r="PJD853" s="13"/>
      <c r="PJE853" s="13"/>
      <c r="PJF853" s="13"/>
      <c r="PJG853" s="13"/>
      <c r="PJH853" s="13"/>
      <c r="PJI853" s="13"/>
      <c r="PJJ853" s="13"/>
      <c r="PJK853" s="13"/>
      <c r="PJL853" s="13"/>
      <c r="PJM853" s="13"/>
      <c r="PJN853" s="13"/>
      <c r="PJO853" s="13"/>
      <c r="PJP853" s="13"/>
      <c r="PJQ853" s="13"/>
      <c r="PJR853" s="13"/>
      <c r="PJS853" s="13"/>
      <c r="PJT853" s="13"/>
      <c r="PJU853" s="13"/>
      <c r="PJV853" s="13"/>
      <c r="PJW853" s="13"/>
      <c r="PJX853" s="13"/>
      <c r="PJY853" s="13"/>
      <c r="PJZ853" s="13"/>
      <c r="PKA853" s="13"/>
      <c r="PKB853" s="13"/>
      <c r="PKC853" s="13"/>
      <c r="PKD853" s="13"/>
      <c r="PKE853" s="13"/>
      <c r="PKF853" s="13"/>
      <c r="PKG853" s="13"/>
      <c r="PKH853" s="13"/>
      <c r="PKI853" s="13"/>
      <c r="PKJ853" s="13"/>
      <c r="PKK853" s="13"/>
      <c r="PKL853" s="13"/>
      <c r="PKM853" s="13"/>
      <c r="PKN853" s="13"/>
      <c r="PKO853" s="13"/>
      <c r="PKP853" s="13"/>
      <c r="PKQ853" s="13"/>
      <c r="PKR853" s="13"/>
      <c r="PKS853" s="13"/>
      <c r="PKT853" s="13"/>
      <c r="PKU853" s="13"/>
      <c r="PKV853" s="13"/>
      <c r="PKW853" s="13"/>
      <c r="PKX853" s="13"/>
      <c r="PKY853" s="13"/>
      <c r="PKZ853" s="13"/>
      <c r="PLA853" s="13"/>
      <c r="PLB853" s="13"/>
      <c r="PLC853" s="13"/>
      <c r="PLD853" s="13"/>
      <c r="PLE853" s="13"/>
      <c r="PLF853" s="13"/>
      <c r="PLG853" s="13"/>
      <c r="PLH853" s="13"/>
      <c r="PLI853" s="13"/>
      <c r="PLJ853" s="13"/>
      <c r="PLK853" s="13"/>
      <c r="PLL853" s="13"/>
      <c r="PLM853" s="13"/>
      <c r="PLN853" s="13"/>
      <c r="PLO853" s="13"/>
      <c r="PLP853" s="13"/>
      <c r="PLQ853" s="13"/>
      <c r="PLR853" s="13"/>
      <c r="PLS853" s="13"/>
      <c r="PLT853" s="13"/>
      <c r="PLU853" s="13"/>
      <c r="PLV853" s="13"/>
      <c r="PLW853" s="13"/>
      <c r="PLX853" s="13"/>
      <c r="PLY853" s="13"/>
      <c r="PLZ853" s="13"/>
      <c r="PMA853" s="13"/>
      <c r="PMB853" s="13"/>
      <c r="PMC853" s="13"/>
      <c r="PMD853" s="13"/>
      <c r="PME853" s="13"/>
      <c r="PMF853" s="13"/>
      <c r="PMG853" s="13"/>
      <c r="PMH853" s="13"/>
      <c r="PMI853" s="13"/>
      <c r="PMJ853" s="13"/>
      <c r="PMK853" s="13"/>
      <c r="PML853" s="13"/>
      <c r="PMM853" s="13"/>
      <c r="PMN853" s="13"/>
      <c r="PMO853" s="13"/>
      <c r="PMP853" s="13"/>
      <c r="PMQ853" s="13"/>
      <c r="PMR853" s="13"/>
      <c r="PMS853" s="13"/>
      <c r="PMT853" s="13"/>
      <c r="PMU853" s="13"/>
      <c r="PMV853" s="13"/>
      <c r="PMW853" s="13"/>
      <c r="PMX853" s="13"/>
      <c r="PMY853" s="13"/>
      <c r="PMZ853" s="13"/>
      <c r="PNA853" s="13"/>
      <c r="PNB853" s="13"/>
      <c r="PNC853" s="13"/>
      <c r="PND853" s="13"/>
      <c r="PNE853" s="13"/>
      <c r="PNF853" s="13"/>
      <c r="PNG853" s="13"/>
      <c r="PNH853" s="13"/>
      <c r="PNI853" s="13"/>
      <c r="PNJ853" s="13"/>
      <c r="PNK853" s="13"/>
      <c r="PNL853" s="13"/>
      <c r="PNM853" s="13"/>
      <c r="PNN853" s="13"/>
      <c r="PNO853" s="13"/>
      <c r="PNP853" s="13"/>
      <c r="PNQ853" s="13"/>
      <c r="PNR853" s="13"/>
      <c r="PNS853" s="13"/>
      <c r="PNT853" s="13"/>
      <c r="PNU853" s="13"/>
      <c r="PNV853" s="13"/>
      <c r="PNW853" s="13"/>
      <c r="PNX853" s="13"/>
      <c r="PNY853" s="13"/>
      <c r="PNZ853" s="13"/>
      <c r="POA853" s="13"/>
      <c r="POB853" s="13"/>
      <c r="POC853" s="13"/>
      <c r="POD853" s="13"/>
      <c r="POE853" s="13"/>
      <c r="POF853" s="13"/>
      <c r="POG853" s="13"/>
      <c r="POH853" s="13"/>
      <c r="POI853" s="13"/>
      <c r="POJ853" s="13"/>
      <c r="POK853" s="13"/>
      <c r="POL853" s="13"/>
      <c r="POM853" s="13"/>
      <c r="PON853" s="13"/>
      <c r="POO853" s="13"/>
      <c r="POP853" s="13"/>
      <c r="POQ853" s="13"/>
      <c r="POR853" s="13"/>
      <c r="POS853" s="13"/>
      <c r="POT853" s="13"/>
      <c r="POU853" s="13"/>
      <c r="POV853" s="13"/>
      <c r="POW853" s="13"/>
      <c r="POX853" s="13"/>
      <c r="POY853" s="13"/>
      <c r="POZ853" s="13"/>
      <c r="PPA853" s="13"/>
      <c r="PPB853" s="13"/>
      <c r="PPC853" s="13"/>
      <c r="PPD853" s="13"/>
      <c r="PPE853" s="13"/>
      <c r="PPF853" s="13"/>
      <c r="PPG853" s="13"/>
      <c r="PPH853" s="13"/>
      <c r="PPI853" s="13"/>
      <c r="PPJ853" s="13"/>
      <c r="PPK853" s="13"/>
      <c r="PPL853" s="13"/>
      <c r="PPM853" s="13"/>
      <c r="PPN853" s="13"/>
      <c r="PPO853" s="13"/>
      <c r="PPP853" s="13"/>
      <c r="PPQ853" s="13"/>
      <c r="PPR853" s="13"/>
      <c r="PPS853" s="13"/>
      <c r="PPT853" s="13"/>
      <c r="PPU853" s="13"/>
      <c r="PPV853" s="13"/>
      <c r="PPW853" s="13"/>
      <c r="PPX853" s="13"/>
      <c r="PPY853" s="13"/>
      <c r="PPZ853" s="13"/>
      <c r="PQA853" s="13"/>
      <c r="PQB853" s="13"/>
      <c r="PQC853" s="13"/>
      <c r="PQD853" s="13"/>
      <c r="PQE853" s="13"/>
      <c r="PQF853" s="13"/>
      <c r="PQG853" s="13"/>
      <c r="PQH853" s="13"/>
      <c r="PQI853" s="13"/>
      <c r="PQJ853" s="13"/>
      <c r="PQK853" s="13"/>
      <c r="PQL853" s="13"/>
      <c r="PQM853" s="13"/>
      <c r="PQN853" s="13"/>
      <c r="PQO853" s="13"/>
      <c r="PQP853" s="13"/>
      <c r="PQQ853" s="13"/>
      <c r="PQR853" s="13"/>
      <c r="PQS853" s="13"/>
      <c r="PQT853" s="13"/>
      <c r="PQU853" s="13"/>
      <c r="PQV853" s="13"/>
      <c r="PQW853" s="13"/>
      <c r="PQX853" s="13"/>
      <c r="PQY853" s="13"/>
      <c r="PQZ853" s="13"/>
      <c r="PRA853" s="13"/>
      <c r="PRB853" s="13"/>
      <c r="PRC853" s="13"/>
      <c r="PRD853" s="13"/>
      <c r="PRE853" s="13"/>
      <c r="PRF853" s="13"/>
      <c r="PRG853" s="13"/>
      <c r="PRH853" s="13"/>
      <c r="PRI853" s="13"/>
      <c r="PRJ853" s="13"/>
      <c r="PRK853" s="13"/>
      <c r="PRL853" s="13"/>
      <c r="PRM853" s="13"/>
      <c r="PRN853" s="13"/>
      <c r="PRO853" s="13"/>
      <c r="PRP853" s="13"/>
      <c r="PRQ853" s="13"/>
      <c r="PRR853" s="13"/>
      <c r="PRS853" s="13"/>
      <c r="PRT853" s="13"/>
      <c r="PRU853" s="13"/>
      <c r="PRV853" s="13"/>
      <c r="PRW853" s="13"/>
      <c r="PRX853" s="13"/>
      <c r="PRY853" s="13"/>
      <c r="PRZ853" s="13"/>
      <c r="PSA853" s="13"/>
      <c r="PSB853" s="13"/>
      <c r="PSC853" s="13"/>
      <c r="PSD853" s="13"/>
      <c r="PSE853" s="13"/>
      <c r="PSF853" s="13"/>
      <c r="PSG853" s="13"/>
      <c r="PSH853" s="13"/>
      <c r="PSI853" s="13"/>
      <c r="PSJ853" s="13"/>
      <c r="PSK853" s="13"/>
      <c r="PSL853" s="13"/>
      <c r="PSM853" s="13"/>
      <c r="PSN853" s="13"/>
      <c r="PSO853" s="13"/>
      <c r="PSP853" s="13"/>
      <c r="PSQ853" s="13"/>
      <c r="PSR853" s="13"/>
      <c r="PSS853" s="13"/>
      <c r="PST853" s="13"/>
      <c r="PSU853" s="13"/>
      <c r="PSV853" s="13"/>
      <c r="PSW853" s="13"/>
      <c r="PSX853" s="13"/>
      <c r="PSY853" s="13"/>
      <c r="PSZ853" s="13"/>
      <c r="PTA853" s="13"/>
      <c r="PTB853" s="13"/>
      <c r="PTC853" s="13"/>
      <c r="PTD853" s="13"/>
      <c r="PTE853" s="13"/>
      <c r="PTF853" s="13"/>
      <c r="PTG853" s="13"/>
      <c r="PTH853" s="13"/>
      <c r="PTI853" s="13"/>
      <c r="PTJ853" s="13"/>
      <c r="PTK853" s="13"/>
      <c r="PTL853" s="13"/>
      <c r="PTM853" s="13"/>
      <c r="PTN853" s="13"/>
      <c r="PTO853" s="13"/>
      <c r="PTP853" s="13"/>
      <c r="PTQ853" s="13"/>
      <c r="PTR853" s="13"/>
      <c r="PTS853" s="13"/>
      <c r="PTT853" s="13"/>
      <c r="PTU853" s="13"/>
      <c r="PTV853" s="13"/>
      <c r="PTW853" s="13"/>
      <c r="PTX853" s="13"/>
      <c r="PTY853" s="13"/>
      <c r="PTZ853" s="13"/>
      <c r="PUA853" s="13"/>
      <c r="PUB853" s="13"/>
      <c r="PUC853" s="13"/>
      <c r="PUD853" s="13"/>
      <c r="PUE853" s="13"/>
      <c r="PUF853" s="13"/>
      <c r="PUG853" s="13"/>
      <c r="PUH853" s="13"/>
      <c r="PUI853" s="13"/>
      <c r="PUJ853" s="13"/>
      <c r="PUK853" s="13"/>
      <c r="PUL853" s="13"/>
      <c r="PUM853" s="13"/>
      <c r="PUN853" s="13"/>
      <c r="PUO853" s="13"/>
      <c r="PUP853" s="13"/>
      <c r="PUQ853" s="13"/>
      <c r="PUR853" s="13"/>
      <c r="PUS853" s="13"/>
      <c r="PUT853" s="13"/>
      <c r="PUU853" s="13"/>
      <c r="PUV853" s="13"/>
      <c r="PUW853" s="13"/>
      <c r="PUX853" s="13"/>
      <c r="PUY853" s="13"/>
      <c r="PUZ853" s="13"/>
      <c r="PVA853" s="13"/>
      <c r="PVB853" s="13"/>
      <c r="PVC853" s="13"/>
      <c r="PVD853" s="13"/>
      <c r="PVE853" s="13"/>
      <c r="PVF853" s="13"/>
      <c r="PVG853" s="13"/>
      <c r="PVH853" s="13"/>
      <c r="PVI853" s="13"/>
      <c r="PVJ853" s="13"/>
      <c r="PVK853" s="13"/>
      <c r="PVL853" s="13"/>
      <c r="PVM853" s="13"/>
      <c r="PVN853" s="13"/>
      <c r="PVO853" s="13"/>
      <c r="PVP853" s="13"/>
      <c r="PVQ853" s="13"/>
      <c r="PVR853" s="13"/>
      <c r="PVS853" s="13"/>
      <c r="PVT853" s="13"/>
      <c r="PVU853" s="13"/>
      <c r="PVV853" s="13"/>
      <c r="PVW853" s="13"/>
      <c r="PVX853" s="13"/>
      <c r="PVY853" s="13"/>
      <c r="PVZ853" s="13"/>
      <c r="PWA853" s="13"/>
      <c r="PWB853" s="13"/>
      <c r="PWC853" s="13"/>
      <c r="PWD853" s="13"/>
      <c r="PWE853" s="13"/>
      <c r="PWF853" s="13"/>
      <c r="PWG853" s="13"/>
      <c r="PWH853" s="13"/>
      <c r="PWI853" s="13"/>
      <c r="PWJ853" s="13"/>
      <c r="PWK853" s="13"/>
      <c r="PWL853" s="13"/>
      <c r="PWM853" s="13"/>
      <c r="PWN853" s="13"/>
      <c r="PWO853" s="13"/>
      <c r="PWP853" s="13"/>
      <c r="PWQ853" s="13"/>
      <c r="PWR853" s="13"/>
      <c r="PWS853" s="13"/>
      <c r="PWT853" s="13"/>
      <c r="PWU853" s="13"/>
      <c r="PWV853" s="13"/>
      <c r="PWW853" s="13"/>
      <c r="PWX853" s="13"/>
      <c r="PWY853" s="13"/>
      <c r="PWZ853" s="13"/>
      <c r="PXA853" s="13"/>
      <c r="PXB853" s="13"/>
      <c r="PXC853" s="13"/>
      <c r="PXD853" s="13"/>
      <c r="PXE853" s="13"/>
      <c r="PXF853" s="13"/>
      <c r="PXG853" s="13"/>
      <c r="PXH853" s="13"/>
      <c r="PXI853" s="13"/>
      <c r="PXJ853" s="13"/>
      <c r="PXK853" s="13"/>
      <c r="PXL853" s="13"/>
      <c r="PXM853" s="13"/>
      <c r="PXN853" s="13"/>
      <c r="PXO853" s="13"/>
      <c r="PXP853" s="13"/>
      <c r="PXQ853" s="13"/>
      <c r="PXR853" s="13"/>
      <c r="PXS853" s="13"/>
      <c r="PXT853" s="13"/>
      <c r="PXU853" s="13"/>
      <c r="PXV853" s="13"/>
      <c r="PXW853" s="13"/>
      <c r="PXX853" s="13"/>
      <c r="PXY853" s="13"/>
      <c r="PXZ853" s="13"/>
      <c r="PYA853" s="13"/>
      <c r="PYB853" s="13"/>
      <c r="PYC853" s="13"/>
      <c r="PYD853" s="13"/>
      <c r="PYE853" s="13"/>
      <c r="PYF853" s="13"/>
      <c r="PYG853" s="13"/>
      <c r="PYH853" s="13"/>
      <c r="PYI853" s="13"/>
      <c r="PYJ853" s="13"/>
      <c r="PYK853" s="13"/>
      <c r="PYL853" s="13"/>
      <c r="PYM853" s="13"/>
      <c r="PYN853" s="13"/>
      <c r="PYO853" s="13"/>
      <c r="PYP853" s="13"/>
      <c r="PYQ853" s="13"/>
      <c r="PYR853" s="13"/>
      <c r="PYS853" s="13"/>
      <c r="PYT853" s="13"/>
      <c r="PYU853" s="13"/>
      <c r="PYV853" s="13"/>
      <c r="PYW853" s="13"/>
      <c r="PYX853" s="13"/>
      <c r="PYY853" s="13"/>
      <c r="PYZ853" s="13"/>
      <c r="PZA853" s="13"/>
      <c r="PZB853" s="13"/>
      <c r="PZC853" s="13"/>
      <c r="PZD853" s="13"/>
      <c r="PZE853" s="13"/>
      <c r="PZF853" s="13"/>
      <c r="PZG853" s="13"/>
      <c r="PZH853" s="13"/>
      <c r="PZI853" s="13"/>
      <c r="PZJ853" s="13"/>
      <c r="PZK853" s="13"/>
      <c r="PZL853" s="13"/>
      <c r="PZM853" s="13"/>
      <c r="PZN853" s="13"/>
      <c r="PZO853" s="13"/>
      <c r="PZP853" s="13"/>
      <c r="PZQ853" s="13"/>
      <c r="PZR853" s="13"/>
      <c r="PZS853" s="13"/>
      <c r="PZT853" s="13"/>
      <c r="PZU853" s="13"/>
      <c r="PZV853" s="13"/>
      <c r="PZW853" s="13"/>
      <c r="PZX853" s="13"/>
      <c r="PZY853" s="13"/>
      <c r="PZZ853" s="13"/>
      <c r="QAA853" s="13"/>
      <c r="QAB853" s="13"/>
      <c r="QAC853" s="13"/>
      <c r="QAD853" s="13"/>
      <c r="QAE853" s="13"/>
      <c r="QAF853" s="13"/>
      <c r="QAG853" s="13"/>
      <c r="QAH853" s="13"/>
      <c r="QAI853" s="13"/>
      <c r="QAJ853" s="13"/>
      <c r="QAK853" s="13"/>
      <c r="QAL853" s="13"/>
      <c r="QAM853" s="13"/>
      <c r="QAN853" s="13"/>
      <c r="QAO853" s="13"/>
      <c r="QAP853" s="13"/>
      <c r="QAQ853" s="13"/>
      <c r="QAR853" s="13"/>
      <c r="QAS853" s="13"/>
      <c r="QAT853" s="13"/>
      <c r="QAU853" s="13"/>
      <c r="QAV853" s="13"/>
      <c r="QAW853" s="13"/>
      <c r="QAX853" s="13"/>
      <c r="QAY853" s="13"/>
      <c r="QAZ853" s="13"/>
      <c r="QBA853" s="13"/>
      <c r="QBB853" s="13"/>
      <c r="QBC853" s="13"/>
      <c r="QBD853" s="13"/>
      <c r="QBE853" s="13"/>
      <c r="QBF853" s="13"/>
      <c r="QBG853" s="13"/>
      <c r="QBH853" s="13"/>
      <c r="QBI853" s="13"/>
      <c r="QBJ853" s="13"/>
      <c r="QBK853" s="13"/>
      <c r="QBL853" s="13"/>
      <c r="QBM853" s="13"/>
      <c r="QBN853" s="13"/>
      <c r="QBO853" s="13"/>
      <c r="QBP853" s="13"/>
      <c r="QBQ853" s="13"/>
      <c r="QBR853" s="13"/>
      <c r="QBS853" s="13"/>
      <c r="QBT853" s="13"/>
      <c r="QBU853" s="13"/>
      <c r="QBV853" s="13"/>
      <c r="QBW853" s="13"/>
      <c r="QBX853" s="13"/>
      <c r="QBY853" s="13"/>
      <c r="QBZ853" s="13"/>
      <c r="QCA853" s="13"/>
      <c r="QCB853" s="13"/>
      <c r="QCC853" s="13"/>
      <c r="QCD853" s="13"/>
      <c r="QCE853" s="13"/>
      <c r="QCF853" s="13"/>
      <c r="QCG853" s="13"/>
      <c r="QCH853" s="13"/>
      <c r="QCI853" s="13"/>
      <c r="QCJ853" s="13"/>
      <c r="QCK853" s="13"/>
      <c r="QCL853" s="13"/>
      <c r="QCM853" s="13"/>
      <c r="QCN853" s="13"/>
      <c r="QCO853" s="13"/>
      <c r="QCP853" s="13"/>
      <c r="QCQ853" s="13"/>
      <c r="QCR853" s="13"/>
      <c r="QCS853" s="13"/>
      <c r="QCT853" s="13"/>
      <c r="QCU853" s="13"/>
      <c r="QCV853" s="13"/>
      <c r="QCW853" s="13"/>
      <c r="QCX853" s="13"/>
      <c r="QCY853" s="13"/>
      <c r="QCZ853" s="13"/>
      <c r="QDA853" s="13"/>
      <c r="QDB853" s="13"/>
      <c r="QDC853" s="13"/>
      <c r="QDD853" s="13"/>
      <c r="QDE853" s="13"/>
      <c r="QDF853" s="13"/>
      <c r="QDG853" s="13"/>
      <c r="QDH853" s="13"/>
      <c r="QDI853" s="13"/>
      <c r="QDJ853" s="13"/>
      <c r="QDK853" s="13"/>
      <c r="QDL853" s="13"/>
      <c r="QDM853" s="13"/>
      <c r="QDN853" s="13"/>
      <c r="QDO853" s="13"/>
      <c r="QDP853" s="13"/>
      <c r="QDQ853" s="13"/>
      <c r="QDR853" s="13"/>
      <c r="QDS853" s="13"/>
      <c r="QDT853" s="13"/>
      <c r="QDU853" s="13"/>
      <c r="QDV853" s="13"/>
      <c r="QDW853" s="13"/>
      <c r="QDX853" s="13"/>
      <c r="QDY853" s="13"/>
      <c r="QDZ853" s="13"/>
      <c r="QEA853" s="13"/>
      <c r="QEB853" s="13"/>
      <c r="QEC853" s="13"/>
      <c r="QED853" s="13"/>
      <c r="QEE853" s="13"/>
      <c r="QEF853" s="13"/>
      <c r="QEG853" s="13"/>
      <c r="QEH853" s="13"/>
      <c r="QEI853" s="13"/>
      <c r="QEJ853" s="13"/>
      <c r="QEK853" s="13"/>
      <c r="QEL853" s="13"/>
      <c r="QEM853" s="13"/>
      <c r="QEN853" s="13"/>
      <c r="QEO853" s="13"/>
      <c r="QEP853" s="13"/>
      <c r="QEQ853" s="13"/>
      <c r="QER853" s="13"/>
      <c r="QES853" s="13"/>
      <c r="QET853" s="13"/>
      <c r="QEU853" s="13"/>
      <c r="QEV853" s="13"/>
      <c r="QEW853" s="13"/>
      <c r="QEX853" s="13"/>
      <c r="QEY853" s="13"/>
      <c r="QEZ853" s="13"/>
      <c r="QFA853" s="13"/>
      <c r="QFB853" s="13"/>
      <c r="QFC853" s="13"/>
      <c r="QFD853" s="13"/>
      <c r="QFE853" s="13"/>
      <c r="QFF853" s="13"/>
      <c r="QFG853" s="13"/>
      <c r="QFH853" s="13"/>
      <c r="QFI853" s="13"/>
      <c r="QFJ853" s="13"/>
      <c r="QFK853" s="13"/>
      <c r="QFL853" s="13"/>
      <c r="QFM853" s="13"/>
      <c r="QFN853" s="13"/>
      <c r="QFO853" s="13"/>
      <c r="QFP853" s="13"/>
      <c r="QFQ853" s="13"/>
      <c r="QFR853" s="13"/>
      <c r="QFS853" s="13"/>
      <c r="QFT853" s="13"/>
      <c r="QFU853" s="13"/>
      <c r="QFV853" s="13"/>
      <c r="QFW853" s="13"/>
      <c r="QFX853" s="13"/>
      <c r="QFY853" s="13"/>
      <c r="QFZ853" s="13"/>
      <c r="QGA853" s="13"/>
      <c r="QGB853" s="13"/>
      <c r="QGC853" s="13"/>
      <c r="QGD853" s="13"/>
      <c r="QGE853" s="13"/>
      <c r="QGF853" s="13"/>
      <c r="QGG853" s="13"/>
      <c r="QGH853" s="13"/>
      <c r="QGI853" s="13"/>
      <c r="QGJ853" s="13"/>
      <c r="QGK853" s="13"/>
      <c r="QGL853" s="13"/>
      <c r="QGM853" s="13"/>
      <c r="QGN853" s="13"/>
      <c r="QGO853" s="13"/>
      <c r="QGP853" s="13"/>
      <c r="QGQ853" s="13"/>
      <c r="QGR853" s="13"/>
      <c r="QGS853" s="13"/>
      <c r="QGT853" s="13"/>
      <c r="QGU853" s="13"/>
      <c r="QGV853" s="13"/>
      <c r="QGW853" s="13"/>
      <c r="QGX853" s="13"/>
      <c r="QGY853" s="13"/>
      <c r="QGZ853" s="13"/>
      <c r="QHA853" s="13"/>
      <c r="QHB853" s="13"/>
      <c r="QHC853" s="13"/>
      <c r="QHD853" s="13"/>
      <c r="QHE853" s="13"/>
      <c r="QHF853" s="13"/>
      <c r="QHG853" s="13"/>
      <c r="QHH853" s="13"/>
      <c r="QHI853" s="13"/>
      <c r="QHJ853" s="13"/>
      <c r="QHK853" s="13"/>
      <c r="QHL853" s="13"/>
      <c r="QHM853" s="13"/>
      <c r="QHN853" s="13"/>
      <c r="QHO853" s="13"/>
      <c r="QHP853" s="13"/>
      <c r="QHQ853" s="13"/>
      <c r="QHR853" s="13"/>
      <c r="QHS853" s="13"/>
      <c r="QHT853" s="13"/>
      <c r="QHU853" s="13"/>
      <c r="QHV853" s="13"/>
      <c r="QHW853" s="13"/>
      <c r="QHX853" s="13"/>
      <c r="QHY853" s="13"/>
      <c r="QHZ853" s="13"/>
      <c r="QIA853" s="13"/>
      <c r="QIB853" s="13"/>
      <c r="QIC853" s="13"/>
      <c r="QID853" s="13"/>
      <c r="QIE853" s="13"/>
      <c r="QIF853" s="13"/>
      <c r="QIG853" s="13"/>
      <c r="QIH853" s="13"/>
      <c r="QII853" s="13"/>
      <c r="QIJ853" s="13"/>
      <c r="QIK853" s="13"/>
      <c r="QIL853" s="13"/>
      <c r="QIM853" s="13"/>
      <c r="QIN853" s="13"/>
      <c r="QIO853" s="13"/>
      <c r="QIP853" s="13"/>
      <c r="QIQ853" s="13"/>
      <c r="QIR853" s="13"/>
      <c r="QIS853" s="13"/>
      <c r="QIT853" s="13"/>
      <c r="QIU853" s="13"/>
      <c r="QIV853" s="13"/>
      <c r="QIW853" s="13"/>
      <c r="QIX853" s="13"/>
      <c r="QIY853" s="13"/>
      <c r="QIZ853" s="13"/>
      <c r="QJA853" s="13"/>
      <c r="QJB853" s="13"/>
      <c r="QJC853" s="13"/>
      <c r="QJD853" s="13"/>
      <c r="QJE853" s="13"/>
      <c r="QJF853" s="13"/>
      <c r="QJG853" s="13"/>
      <c r="QJH853" s="13"/>
      <c r="QJI853" s="13"/>
      <c r="QJJ853" s="13"/>
      <c r="QJK853" s="13"/>
      <c r="QJL853" s="13"/>
      <c r="QJM853" s="13"/>
      <c r="QJN853" s="13"/>
      <c r="QJO853" s="13"/>
      <c r="QJP853" s="13"/>
      <c r="QJQ853" s="13"/>
      <c r="QJR853" s="13"/>
      <c r="QJS853" s="13"/>
      <c r="QJT853" s="13"/>
      <c r="QJU853" s="13"/>
      <c r="QJV853" s="13"/>
      <c r="QJW853" s="13"/>
      <c r="QJX853" s="13"/>
      <c r="QJY853" s="13"/>
      <c r="QJZ853" s="13"/>
      <c r="QKA853" s="13"/>
      <c r="QKB853" s="13"/>
      <c r="QKC853" s="13"/>
      <c r="QKD853" s="13"/>
      <c r="QKE853" s="13"/>
      <c r="QKF853" s="13"/>
      <c r="QKG853" s="13"/>
      <c r="QKH853" s="13"/>
      <c r="QKI853" s="13"/>
      <c r="QKJ853" s="13"/>
      <c r="QKK853" s="13"/>
      <c r="QKL853" s="13"/>
      <c r="QKM853" s="13"/>
      <c r="QKN853" s="13"/>
      <c r="QKO853" s="13"/>
      <c r="QKP853" s="13"/>
      <c r="QKQ853" s="13"/>
      <c r="QKR853" s="13"/>
      <c r="QKS853" s="13"/>
      <c r="QKT853" s="13"/>
      <c r="QKU853" s="13"/>
      <c r="QKV853" s="13"/>
      <c r="QKW853" s="13"/>
      <c r="QKX853" s="13"/>
      <c r="QKY853" s="13"/>
      <c r="QKZ853" s="13"/>
      <c r="QLA853" s="13"/>
      <c r="QLB853" s="13"/>
      <c r="QLC853" s="13"/>
      <c r="QLD853" s="13"/>
      <c r="QLE853" s="13"/>
      <c r="QLF853" s="13"/>
      <c r="QLG853" s="13"/>
      <c r="QLH853" s="13"/>
      <c r="QLI853" s="13"/>
      <c r="QLJ853" s="13"/>
      <c r="QLK853" s="13"/>
      <c r="QLL853" s="13"/>
      <c r="QLM853" s="13"/>
      <c r="QLN853" s="13"/>
      <c r="QLO853" s="13"/>
      <c r="QLP853" s="13"/>
      <c r="QLQ853" s="13"/>
      <c r="QLR853" s="13"/>
      <c r="QLS853" s="13"/>
      <c r="QLT853" s="13"/>
      <c r="QLU853" s="13"/>
      <c r="QLV853" s="13"/>
      <c r="QLW853" s="13"/>
      <c r="QLX853" s="13"/>
      <c r="QLY853" s="13"/>
      <c r="QLZ853" s="13"/>
      <c r="QMA853" s="13"/>
      <c r="QMB853" s="13"/>
      <c r="QMC853" s="13"/>
      <c r="QMD853" s="13"/>
      <c r="QME853" s="13"/>
      <c r="QMF853" s="13"/>
      <c r="QMG853" s="13"/>
      <c r="QMH853" s="13"/>
      <c r="QMI853" s="13"/>
      <c r="QMJ853" s="13"/>
      <c r="QMK853" s="13"/>
      <c r="QML853" s="13"/>
      <c r="QMM853" s="13"/>
      <c r="QMN853" s="13"/>
      <c r="QMO853" s="13"/>
      <c r="QMP853" s="13"/>
      <c r="QMQ853" s="13"/>
      <c r="QMR853" s="13"/>
      <c r="QMS853" s="13"/>
      <c r="QMT853" s="13"/>
      <c r="QMU853" s="13"/>
      <c r="QMV853" s="13"/>
      <c r="QMW853" s="13"/>
      <c r="QMX853" s="13"/>
      <c r="QMY853" s="13"/>
      <c r="QMZ853" s="13"/>
      <c r="QNA853" s="13"/>
      <c r="QNB853" s="13"/>
      <c r="QNC853" s="13"/>
      <c r="QND853" s="13"/>
      <c r="QNE853" s="13"/>
      <c r="QNF853" s="13"/>
      <c r="QNG853" s="13"/>
      <c r="QNH853" s="13"/>
      <c r="QNI853" s="13"/>
      <c r="QNJ853" s="13"/>
      <c r="QNK853" s="13"/>
      <c r="QNL853" s="13"/>
      <c r="QNM853" s="13"/>
      <c r="QNN853" s="13"/>
      <c r="QNO853" s="13"/>
      <c r="QNP853" s="13"/>
      <c r="QNQ853" s="13"/>
      <c r="QNR853" s="13"/>
      <c r="QNS853" s="13"/>
      <c r="QNT853" s="13"/>
      <c r="QNU853" s="13"/>
      <c r="QNV853" s="13"/>
      <c r="QNW853" s="13"/>
      <c r="QNX853" s="13"/>
      <c r="QNY853" s="13"/>
      <c r="QNZ853" s="13"/>
      <c r="QOA853" s="13"/>
      <c r="QOB853" s="13"/>
      <c r="QOC853" s="13"/>
      <c r="QOD853" s="13"/>
      <c r="QOE853" s="13"/>
      <c r="QOF853" s="13"/>
      <c r="QOG853" s="13"/>
      <c r="QOH853" s="13"/>
      <c r="QOI853" s="13"/>
      <c r="QOJ853" s="13"/>
      <c r="QOK853" s="13"/>
      <c r="QOL853" s="13"/>
      <c r="QOM853" s="13"/>
      <c r="QON853" s="13"/>
      <c r="QOO853" s="13"/>
      <c r="QOP853" s="13"/>
      <c r="QOQ853" s="13"/>
      <c r="QOR853" s="13"/>
      <c r="QOS853" s="13"/>
      <c r="QOT853" s="13"/>
      <c r="QOU853" s="13"/>
      <c r="QOV853" s="13"/>
      <c r="QOW853" s="13"/>
      <c r="QOX853" s="13"/>
      <c r="QOY853" s="13"/>
      <c r="QOZ853" s="13"/>
      <c r="QPA853" s="13"/>
      <c r="QPB853" s="13"/>
      <c r="QPC853" s="13"/>
      <c r="QPD853" s="13"/>
      <c r="QPE853" s="13"/>
      <c r="QPF853" s="13"/>
      <c r="QPG853" s="13"/>
      <c r="QPH853" s="13"/>
      <c r="QPI853" s="13"/>
      <c r="QPJ853" s="13"/>
      <c r="QPK853" s="13"/>
      <c r="QPL853" s="13"/>
      <c r="QPM853" s="13"/>
      <c r="QPN853" s="13"/>
      <c r="QPO853" s="13"/>
      <c r="QPP853" s="13"/>
      <c r="QPQ853" s="13"/>
      <c r="QPR853" s="13"/>
      <c r="QPS853" s="13"/>
      <c r="QPT853" s="13"/>
      <c r="QPU853" s="13"/>
      <c r="QPV853" s="13"/>
      <c r="QPW853" s="13"/>
      <c r="QPX853" s="13"/>
      <c r="QPY853" s="13"/>
      <c r="QPZ853" s="13"/>
      <c r="QQA853" s="13"/>
      <c r="QQB853" s="13"/>
      <c r="QQC853" s="13"/>
      <c r="QQD853" s="13"/>
      <c r="QQE853" s="13"/>
      <c r="QQF853" s="13"/>
      <c r="QQG853" s="13"/>
      <c r="QQH853" s="13"/>
      <c r="QQI853" s="13"/>
      <c r="QQJ853" s="13"/>
      <c r="QQK853" s="13"/>
      <c r="QQL853" s="13"/>
      <c r="QQM853" s="13"/>
      <c r="QQN853" s="13"/>
      <c r="QQO853" s="13"/>
      <c r="QQP853" s="13"/>
      <c r="QQQ853" s="13"/>
      <c r="QQR853" s="13"/>
      <c r="QQS853" s="13"/>
      <c r="QQT853" s="13"/>
      <c r="QQU853" s="13"/>
      <c r="QQV853" s="13"/>
      <c r="QQW853" s="13"/>
      <c r="QQX853" s="13"/>
      <c r="QQY853" s="13"/>
      <c r="QQZ853" s="13"/>
      <c r="QRA853" s="13"/>
      <c r="QRB853" s="13"/>
      <c r="QRC853" s="13"/>
      <c r="QRD853" s="13"/>
      <c r="QRE853" s="13"/>
      <c r="QRF853" s="13"/>
      <c r="QRG853" s="13"/>
      <c r="QRH853" s="13"/>
      <c r="QRI853" s="13"/>
      <c r="QRJ853" s="13"/>
      <c r="QRK853" s="13"/>
      <c r="QRL853" s="13"/>
      <c r="QRM853" s="13"/>
      <c r="QRN853" s="13"/>
      <c r="QRO853" s="13"/>
      <c r="QRP853" s="13"/>
      <c r="QRQ853" s="13"/>
      <c r="QRR853" s="13"/>
      <c r="QRS853" s="13"/>
      <c r="QRT853" s="13"/>
      <c r="QRU853" s="13"/>
      <c r="QRV853" s="13"/>
      <c r="QRW853" s="13"/>
      <c r="QRX853" s="13"/>
      <c r="QRY853" s="13"/>
      <c r="QRZ853" s="13"/>
      <c r="QSA853" s="13"/>
      <c r="QSB853" s="13"/>
      <c r="QSC853" s="13"/>
      <c r="QSD853" s="13"/>
      <c r="QSE853" s="13"/>
      <c r="QSF853" s="13"/>
      <c r="QSG853" s="13"/>
      <c r="QSH853" s="13"/>
      <c r="QSI853" s="13"/>
      <c r="QSJ853" s="13"/>
      <c r="QSK853" s="13"/>
      <c r="QSL853" s="13"/>
      <c r="QSM853" s="13"/>
      <c r="QSN853" s="13"/>
      <c r="QSO853" s="13"/>
      <c r="QSP853" s="13"/>
      <c r="QSQ853" s="13"/>
      <c r="QSR853" s="13"/>
      <c r="QSS853" s="13"/>
      <c r="QST853" s="13"/>
      <c r="QSU853" s="13"/>
      <c r="QSV853" s="13"/>
      <c r="QSW853" s="13"/>
      <c r="QSX853" s="13"/>
      <c r="QSY853" s="13"/>
      <c r="QSZ853" s="13"/>
      <c r="QTA853" s="13"/>
      <c r="QTB853" s="13"/>
      <c r="QTC853" s="13"/>
      <c r="QTD853" s="13"/>
      <c r="QTE853" s="13"/>
      <c r="QTF853" s="13"/>
      <c r="QTG853" s="13"/>
      <c r="QTH853" s="13"/>
      <c r="QTI853" s="13"/>
      <c r="QTJ853" s="13"/>
      <c r="QTK853" s="13"/>
      <c r="QTL853" s="13"/>
      <c r="QTM853" s="13"/>
      <c r="QTN853" s="13"/>
      <c r="QTO853" s="13"/>
      <c r="QTP853" s="13"/>
      <c r="QTQ853" s="13"/>
      <c r="QTR853" s="13"/>
      <c r="QTS853" s="13"/>
      <c r="QTT853" s="13"/>
      <c r="QTU853" s="13"/>
      <c r="QTV853" s="13"/>
      <c r="QTW853" s="13"/>
      <c r="QTX853" s="13"/>
      <c r="QTY853" s="13"/>
      <c r="QTZ853" s="13"/>
      <c r="QUA853" s="13"/>
      <c r="QUB853" s="13"/>
      <c r="QUC853" s="13"/>
      <c r="QUD853" s="13"/>
      <c r="QUE853" s="13"/>
      <c r="QUF853" s="13"/>
      <c r="QUG853" s="13"/>
      <c r="QUH853" s="13"/>
      <c r="QUI853" s="13"/>
      <c r="QUJ853" s="13"/>
      <c r="QUK853" s="13"/>
      <c r="QUL853" s="13"/>
      <c r="QUM853" s="13"/>
      <c r="QUN853" s="13"/>
      <c r="QUO853" s="13"/>
      <c r="QUP853" s="13"/>
      <c r="QUQ853" s="13"/>
      <c r="QUR853" s="13"/>
      <c r="QUS853" s="13"/>
      <c r="QUT853" s="13"/>
      <c r="QUU853" s="13"/>
      <c r="QUV853" s="13"/>
      <c r="QUW853" s="13"/>
      <c r="QUX853" s="13"/>
      <c r="QUY853" s="13"/>
      <c r="QUZ853" s="13"/>
      <c r="QVA853" s="13"/>
      <c r="QVB853" s="13"/>
      <c r="QVC853" s="13"/>
      <c r="QVD853" s="13"/>
      <c r="QVE853" s="13"/>
      <c r="QVF853" s="13"/>
      <c r="QVG853" s="13"/>
      <c r="QVH853" s="13"/>
      <c r="QVI853" s="13"/>
      <c r="QVJ853" s="13"/>
      <c r="QVK853" s="13"/>
      <c r="QVL853" s="13"/>
      <c r="QVM853" s="13"/>
      <c r="QVN853" s="13"/>
      <c r="QVO853" s="13"/>
      <c r="QVP853" s="13"/>
      <c r="QVQ853" s="13"/>
      <c r="QVR853" s="13"/>
      <c r="QVS853" s="13"/>
      <c r="QVT853" s="13"/>
      <c r="QVU853" s="13"/>
      <c r="QVV853" s="13"/>
      <c r="QVW853" s="13"/>
      <c r="QVX853" s="13"/>
      <c r="QVY853" s="13"/>
      <c r="QVZ853" s="13"/>
      <c r="QWA853" s="13"/>
      <c r="QWB853" s="13"/>
      <c r="QWC853" s="13"/>
      <c r="QWD853" s="13"/>
      <c r="QWE853" s="13"/>
      <c r="QWF853" s="13"/>
      <c r="QWG853" s="13"/>
      <c r="QWH853" s="13"/>
      <c r="QWI853" s="13"/>
      <c r="QWJ853" s="13"/>
      <c r="QWK853" s="13"/>
      <c r="QWL853" s="13"/>
      <c r="QWM853" s="13"/>
      <c r="QWN853" s="13"/>
      <c r="QWO853" s="13"/>
      <c r="QWP853" s="13"/>
      <c r="QWQ853" s="13"/>
      <c r="QWR853" s="13"/>
      <c r="QWS853" s="13"/>
      <c r="QWT853" s="13"/>
      <c r="QWU853" s="13"/>
      <c r="QWV853" s="13"/>
      <c r="QWW853" s="13"/>
      <c r="QWX853" s="13"/>
      <c r="QWY853" s="13"/>
      <c r="QWZ853" s="13"/>
      <c r="QXA853" s="13"/>
      <c r="QXB853" s="13"/>
      <c r="QXC853" s="13"/>
      <c r="QXD853" s="13"/>
      <c r="QXE853" s="13"/>
      <c r="QXF853" s="13"/>
      <c r="QXG853" s="13"/>
      <c r="QXH853" s="13"/>
      <c r="QXI853" s="13"/>
      <c r="QXJ853" s="13"/>
      <c r="QXK853" s="13"/>
      <c r="QXL853" s="13"/>
      <c r="QXM853" s="13"/>
      <c r="QXN853" s="13"/>
      <c r="QXO853" s="13"/>
      <c r="QXP853" s="13"/>
      <c r="QXQ853" s="13"/>
      <c r="QXR853" s="13"/>
      <c r="QXS853" s="13"/>
      <c r="QXT853" s="13"/>
      <c r="QXU853" s="13"/>
      <c r="QXV853" s="13"/>
      <c r="QXW853" s="13"/>
      <c r="QXX853" s="13"/>
      <c r="QXY853" s="13"/>
      <c r="QXZ853" s="13"/>
      <c r="QYA853" s="13"/>
      <c r="QYB853" s="13"/>
      <c r="QYC853" s="13"/>
      <c r="QYD853" s="13"/>
      <c r="QYE853" s="13"/>
      <c r="QYF853" s="13"/>
      <c r="QYG853" s="13"/>
      <c r="QYH853" s="13"/>
      <c r="QYI853" s="13"/>
      <c r="QYJ853" s="13"/>
      <c r="QYK853" s="13"/>
      <c r="QYL853" s="13"/>
      <c r="QYM853" s="13"/>
      <c r="QYN853" s="13"/>
      <c r="QYO853" s="13"/>
      <c r="QYP853" s="13"/>
      <c r="QYQ853" s="13"/>
      <c r="QYR853" s="13"/>
      <c r="QYS853" s="13"/>
      <c r="QYT853" s="13"/>
      <c r="QYU853" s="13"/>
      <c r="QYV853" s="13"/>
      <c r="QYW853" s="13"/>
      <c r="QYX853" s="13"/>
      <c r="QYY853" s="13"/>
      <c r="QYZ853" s="13"/>
      <c r="QZA853" s="13"/>
      <c r="QZB853" s="13"/>
      <c r="QZC853" s="13"/>
      <c r="QZD853" s="13"/>
      <c r="QZE853" s="13"/>
      <c r="QZF853" s="13"/>
      <c r="QZG853" s="13"/>
      <c r="QZH853" s="13"/>
      <c r="QZI853" s="13"/>
      <c r="QZJ853" s="13"/>
      <c r="QZK853" s="13"/>
      <c r="QZL853" s="13"/>
      <c r="QZM853" s="13"/>
      <c r="QZN853" s="13"/>
      <c r="QZO853" s="13"/>
      <c r="QZP853" s="13"/>
      <c r="QZQ853" s="13"/>
      <c r="QZR853" s="13"/>
      <c r="QZS853" s="13"/>
      <c r="QZT853" s="13"/>
      <c r="QZU853" s="13"/>
      <c r="QZV853" s="13"/>
      <c r="QZW853" s="13"/>
      <c r="QZX853" s="13"/>
      <c r="QZY853" s="13"/>
      <c r="QZZ853" s="13"/>
      <c r="RAA853" s="13"/>
      <c r="RAB853" s="13"/>
      <c r="RAC853" s="13"/>
      <c r="RAD853" s="13"/>
      <c r="RAE853" s="13"/>
      <c r="RAF853" s="13"/>
      <c r="RAG853" s="13"/>
      <c r="RAH853" s="13"/>
      <c r="RAI853" s="13"/>
      <c r="RAJ853" s="13"/>
      <c r="RAK853" s="13"/>
      <c r="RAL853" s="13"/>
      <c r="RAM853" s="13"/>
      <c r="RAN853" s="13"/>
      <c r="RAO853" s="13"/>
      <c r="RAP853" s="13"/>
      <c r="RAQ853" s="13"/>
      <c r="RAR853" s="13"/>
      <c r="RAS853" s="13"/>
      <c r="RAT853" s="13"/>
      <c r="RAU853" s="13"/>
      <c r="RAV853" s="13"/>
      <c r="RAW853" s="13"/>
      <c r="RAX853" s="13"/>
      <c r="RAY853" s="13"/>
      <c r="RAZ853" s="13"/>
      <c r="RBA853" s="13"/>
      <c r="RBB853" s="13"/>
      <c r="RBC853" s="13"/>
      <c r="RBD853" s="13"/>
      <c r="RBE853" s="13"/>
      <c r="RBF853" s="13"/>
      <c r="RBG853" s="13"/>
      <c r="RBH853" s="13"/>
      <c r="RBI853" s="13"/>
      <c r="RBJ853" s="13"/>
      <c r="RBK853" s="13"/>
      <c r="RBL853" s="13"/>
      <c r="RBM853" s="13"/>
      <c r="RBN853" s="13"/>
      <c r="RBO853" s="13"/>
      <c r="RBP853" s="13"/>
      <c r="RBQ853" s="13"/>
      <c r="RBR853" s="13"/>
      <c r="RBS853" s="13"/>
      <c r="RBT853" s="13"/>
      <c r="RBU853" s="13"/>
      <c r="RBV853" s="13"/>
      <c r="RBW853" s="13"/>
      <c r="RBX853" s="13"/>
      <c r="RBY853" s="13"/>
      <c r="RBZ853" s="13"/>
      <c r="RCA853" s="13"/>
      <c r="RCB853" s="13"/>
      <c r="RCC853" s="13"/>
      <c r="RCD853" s="13"/>
      <c r="RCE853" s="13"/>
      <c r="RCF853" s="13"/>
      <c r="RCG853" s="13"/>
      <c r="RCH853" s="13"/>
      <c r="RCI853" s="13"/>
      <c r="RCJ853" s="13"/>
      <c r="RCK853" s="13"/>
      <c r="RCL853" s="13"/>
      <c r="RCM853" s="13"/>
      <c r="RCN853" s="13"/>
      <c r="RCO853" s="13"/>
      <c r="RCP853" s="13"/>
      <c r="RCQ853" s="13"/>
      <c r="RCR853" s="13"/>
      <c r="RCS853" s="13"/>
      <c r="RCT853" s="13"/>
      <c r="RCU853" s="13"/>
      <c r="RCV853" s="13"/>
      <c r="RCW853" s="13"/>
      <c r="RCX853" s="13"/>
      <c r="RCY853" s="13"/>
      <c r="RCZ853" s="13"/>
      <c r="RDA853" s="13"/>
      <c r="RDB853" s="13"/>
      <c r="RDC853" s="13"/>
      <c r="RDD853" s="13"/>
      <c r="RDE853" s="13"/>
      <c r="RDF853" s="13"/>
      <c r="RDG853" s="13"/>
      <c r="RDH853" s="13"/>
      <c r="RDI853" s="13"/>
      <c r="RDJ853" s="13"/>
      <c r="RDK853" s="13"/>
      <c r="RDL853" s="13"/>
      <c r="RDM853" s="13"/>
      <c r="RDN853" s="13"/>
      <c r="RDO853" s="13"/>
      <c r="RDP853" s="13"/>
      <c r="RDQ853" s="13"/>
      <c r="RDR853" s="13"/>
      <c r="RDS853" s="13"/>
      <c r="RDT853" s="13"/>
      <c r="RDU853" s="13"/>
      <c r="RDV853" s="13"/>
      <c r="RDW853" s="13"/>
      <c r="RDX853" s="13"/>
      <c r="RDY853" s="13"/>
      <c r="RDZ853" s="13"/>
      <c r="REA853" s="13"/>
      <c r="REB853" s="13"/>
      <c r="REC853" s="13"/>
      <c r="RED853" s="13"/>
      <c r="REE853" s="13"/>
      <c r="REF853" s="13"/>
      <c r="REG853" s="13"/>
      <c r="REH853" s="13"/>
      <c r="REI853" s="13"/>
      <c r="REJ853" s="13"/>
      <c r="REK853" s="13"/>
      <c r="REL853" s="13"/>
      <c r="REM853" s="13"/>
      <c r="REN853" s="13"/>
      <c r="REO853" s="13"/>
      <c r="REP853" s="13"/>
      <c r="REQ853" s="13"/>
      <c r="RER853" s="13"/>
      <c r="RES853" s="13"/>
      <c r="RET853" s="13"/>
      <c r="REU853" s="13"/>
      <c r="REV853" s="13"/>
      <c r="REW853" s="13"/>
      <c r="REX853" s="13"/>
      <c r="REY853" s="13"/>
      <c r="REZ853" s="13"/>
      <c r="RFA853" s="13"/>
      <c r="RFB853" s="13"/>
      <c r="RFC853" s="13"/>
      <c r="RFD853" s="13"/>
      <c r="RFE853" s="13"/>
      <c r="RFF853" s="13"/>
      <c r="RFG853" s="13"/>
      <c r="RFH853" s="13"/>
      <c r="RFI853" s="13"/>
      <c r="RFJ853" s="13"/>
      <c r="RFK853" s="13"/>
      <c r="RFL853" s="13"/>
      <c r="RFM853" s="13"/>
      <c r="RFN853" s="13"/>
      <c r="RFO853" s="13"/>
      <c r="RFP853" s="13"/>
      <c r="RFQ853" s="13"/>
      <c r="RFR853" s="13"/>
      <c r="RFS853" s="13"/>
      <c r="RFT853" s="13"/>
      <c r="RFU853" s="13"/>
      <c r="RFV853" s="13"/>
      <c r="RFW853" s="13"/>
      <c r="RFX853" s="13"/>
      <c r="RFY853" s="13"/>
      <c r="RFZ853" s="13"/>
      <c r="RGA853" s="13"/>
      <c r="RGB853" s="13"/>
      <c r="RGC853" s="13"/>
      <c r="RGD853" s="13"/>
      <c r="RGE853" s="13"/>
      <c r="RGF853" s="13"/>
      <c r="RGG853" s="13"/>
      <c r="RGH853" s="13"/>
      <c r="RGI853" s="13"/>
      <c r="RGJ853" s="13"/>
      <c r="RGK853" s="13"/>
      <c r="RGL853" s="13"/>
      <c r="RGM853" s="13"/>
      <c r="RGN853" s="13"/>
      <c r="RGO853" s="13"/>
      <c r="RGP853" s="13"/>
      <c r="RGQ853" s="13"/>
      <c r="RGR853" s="13"/>
      <c r="RGS853" s="13"/>
      <c r="RGT853" s="13"/>
      <c r="RGU853" s="13"/>
      <c r="RGV853" s="13"/>
      <c r="RGW853" s="13"/>
      <c r="RGX853" s="13"/>
      <c r="RGY853" s="13"/>
      <c r="RGZ853" s="13"/>
      <c r="RHA853" s="13"/>
      <c r="RHB853" s="13"/>
      <c r="RHC853" s="13"/>
      <c r="RHD853" s="13"/>
      <c r="RHE853" s="13"/>
      <c r="RHF853" s="13"/>
      <c r="RHG853" s="13"/>
      <c r="RHH853" s="13"/>
      <c r="RHI853" s="13"/>
      <c r="RHJ853" s="13"/>
      <c r="RHK853" s="13"/>
      <c r="RHL853" s="13"/>
      <c r="RHM853" s="13"/>
      <c r="RHN853" s="13"/>
      <c r="RHO853" s="13"/>
      <c r="RHP853" s="13"/>
      <c r="RHQ853" s="13"/>
      <c r="RHR853" s="13"/>
      <c r="RHS853" s="13"/>
      <c r="RHT853" s="13"/>
      <c r="RHU853" s="13"/>
      <c r="RHV853" s="13"/>
      <c r="RHW853" s="13"/>
      <c r="RHX853" s="13"/>
      <c r="RHY853" s="13"/>
      <c r="RHZ853" s="13"/>
      <c r="RIA853" s="13"/>
      <c r="RIB853" s="13"/>
      <c r="RIC853" s="13"/>
      <c r="RID853" s="13"/>
      <c r="RIE853" s="13"/>
      <c r="RIF853" s="13"/>
      <c r="RIG853" s="13"/>
      <c r="RIH853" s="13"/>
      <c r="RII853" s="13"/>
      <c r="RIJ853" s="13"/>
      <c r="RIK853" s="13"/>
      <c r="RIL853" s="13"/>
      <c r="RIM853" s="13"/>
      <c r="RIN853" s="13"/>
      <c r="RIO853" s="13"/>
      <c r="RIP853" s="13"/>
      <c r="RIQ853" s="13"/>
      <c r="RIR853" s="13"/>
      <c r="RIS853" s="13"/>
      <c r="RIT853" s="13"/>
      <c r="RIU853" s="13"/>
      <c r="RIV853" s="13"/>
      <c r="RIW853" s="13"/>
      <c r="RIX853" s="13"/>
      <c r="RIY853" s="13"/>
      <c r="RIZ853" s="13"/>
      <c r="RJA853" s="13"/>
      <c r="RJB853" s="13"/>
      <c r="RJC853" s="13"/>
      <c r="RJD853" s="13"/>
      <c r="RJE853" s="13"/>
      <c r="RJF853" s="13"/>
      <c r="RJG853" s="13"/>
      <c r="RJH853" s="13"/>
      <c r="RJI853" s="13"/>
      <c r="RJJ853" s="13"/>
      <c r="RJK853" s="13"/>
      <c r="RJL853" s="13"/>
      <c r="RJM853" s="13"/>
      <c r="RJN853" s="13"/>
      <c r="RJO853" s="13"/>
      <c r="RJP853" s="13"/>
      <c r="RJQ853" s="13"/>
      <c r="RJR853" s="13"/>
      <c r="RJS853" s="13"/>
      <c r="RJT853" s="13"/>
      <c r="RJU853" s="13"/>
      <c r="RJV853" s="13"/>
      <c r="RJW853" s="13"/>
      <c r="RJX853" s="13"/>
      <c r="RJY853" s="13"/>
      <c r="RJZ853" s="13"/>
      <c r="RKA853" s="13"/>
      <c r="RKB853" s="13"/>
      <c r="RKC853" s="13"/>
      <c r="RKD853" s="13"/>
      <c r="RKE853" s="13"/>
      <c r="RKF853" s="13"/>
      <c r="RKG853" s="13"/>
      <c r="RKH853" s="13"/>
      <c r="RKI853" s="13"/>
      <c r="RKJ853" s="13"/>
      <c r="RKK853" s="13"/>
      <c r="RKL853" s="13"/>
      <c r="RKM853" s="13"/>
      <c r="RKN853" s="13"/>
      <c r="RKO853" s="13"/>
      <c r="RKP853" s="13"/>
      <c r="RKQ853" s="13"/>
      <c r="RKR853" s="13"/>
      <c r="RKS853" s="13"/>
      <c r="RKT853" s="13"/>
      <c r="RKU853" s="13"/>
      <c r="RKV853" s="13"/>
      <c r="RKW853" s="13"/>
      <c r="RKX853" s="13"/>
      <c r="RKY853" s="13"/>
      <c r="RKZ853" s="13"/>
      <c r="RLA853" s="13"/>
      <c r="RLB853" s="13"/>
      <c r="RLC853" s="13"/>
      <c r="RLD853" s="13"/>
      <c r="RLE853" s="13"/>
      <c r="RLF853" s="13"/>
      <c r="RLG853" s="13"/>
      <c r="RLH853" s="13"/>
      <c r="RLI853" s="13"/>
      <c r="RLJ853" s="13"/>
      <c r="RLK853" s="13"/>
      <c r="RLL853" s="13"/>
      <c r="RLM853" s="13"/>
      <c r="RLN853" s="13"/>
      <c r="RLO853" s="13"/>
      <c r="RLP853" s="13"/>
      <c r="RLQ853" s="13"/>
      <c r="RLR853" s="13"/>
      <c r="RLS853" s="13"/>
      <c r="RLT853" s="13"/>
      <c r="RLU853" s="13"/>
      <c r="RLV853" s="13"/>
      <c r="RLW853" s="13"/>
      <c r="RLX853" s="13"/>
      <c r="RLY853" s="13"/>
      <c r="RLZ853" s="13"/>
      <c r="RMA853" s="13"/>
      <c r="RMB853" s="13"/>
      <c r="RMC853" s="13"/>
      <c r="RMD853" s="13"/>
      <c r="RME853" s="13"/>
      <c r="RMF853" s="13"/>
      <c r="RMG853" s="13"/>
      <c r="RMH853" s="13"/>
      <c r="RMI853" s="13"/>
      <c r="RMJ853" s="13"/>
      <c r="RMK853" s="13"/>
      <c r="RML853" s="13"/>
      <c r="RMM853" s="13"/>
      <c r="RMN853" s="13"/>
      <c r="RMO853" s="13"/>
      <c r="RMP853" s="13"/>
      <c r="RMQ853" s="13"/>
      <c r="RMR853" s="13"/>
      <c r="RMS853" s="13"/>
      <c r="RMT853" s="13"/>
      <c r="RMU853" s="13"/>
      <c r="RMV853" s="13"/>
      <c r="RMW853" s="13"/>
      <c r="RMX853" s="13"/>
      <c r="RMY853" s="13"/>
      <c r="RMZ853" s="13"/>
      <c r="RNA853" s="13"/>
      <c r="RNB853" s="13"/>
      <c r="RNC853" s="13"/>
      <c r="RND853" s="13"/>
      <c r="RNE853" s="13"/>
      <c r="RNF853" s="13"/>
      <c r="RNG853" s="13"/>
      <c r="RNH853" s="13"/>
      <c r="RNI853" s="13"/>
      <c r="RNJ853" s="13"/>
      <c r="RNK853" s="13"/>
      <c r="RNL853" s="13"/>
      <c r="RNM853" s="13"/>
      <c r="RNN853" s="13"/>
      <c r="RNO853" s="13"/>
      <c r="RNP853" s="13"/>
      <c r="RNQ853" s="13"/>
      <c r="RNR853" s="13"/>
      <c r="RNS853" s="13"/>
      <c r="RNT853" s="13"/>
      <c r="RNU853" s="13"/>
      <c r="RNV853" s="13"/>
      <c r="RNW853" s="13"/>
      <c r="RNX853" s="13"/>
      <c r="RNY853" s="13"/>
      <c r="RNZ853" s="13"/>
      <c r="ROA853" s="13"/>
      <c r="ROB853" s="13"/>
      <c r="ROC853" s="13"/>
      <c r="ROD853" s="13"/>
      <c r="ROE853" s="13"/>
      <c r="ROF853" s="13"/>
      <c r="ROG853" s="13"/>
      <c r="ROH853" s="13"/>
      <c r="ROI853" s="13"/>
      <c r="ROJ853" s="13"/>
      <c r="ROK853" s="13"/>
      <c r="ROL853" s="13"/>
      <c r="ROM853" s="13"/>
      <c r="RON853" s="13"/>
      <c r="ROO853" s="13"/>
      <c r="ROP853" s="13"/>
      <c r="ROQ853" s="13"/>
      <c r="ROR853" s="13"/>
      <c r="ROS853" s="13"/>
      <c r="ROT853" s="13"/>
      <c r="ROU853" s="13"/>
      <c r="ROV853" s="13"/>
      <c r="ROW853" s="13"/>
      <c r="ROX853" s="13"/>
      <c r="ROY853" s="13"/>
      <c r="ROZ853" s="13"/>
      <c r="RPA853" s="13"/>
      <c r="RPB853" s="13"/>
      <c r="RPC853" s="13"/>
      <c r="RPD853" s="13"/>
      <c r="RPE853" s="13"/>
      <c r="RPF853" s="13"/>
      <c r="RPG853" s="13"/>
      <c r="RPH853" s="13"/>
      <c r="RPI853" s="13"/>
      <c r="RPJ853" s="13"/>
      <c r="RPK853" s="13"/>
      <c r="RPL853" s="13"/>
      <c r="RPM853" s="13"/>
      <c r="RPN853" s="13"/>
      <c r="RPO853" s="13"/>
      <c r="RPP853" s="13"/>
      <c r="RPQ853" s="13"/>
      <c r="RPR853" s="13"/>
      <c r="RPS853" s="13"/>
      <c r="RPT853" s="13"/>
      <c r="RPU853" s="13"/>
      <c r="RPV853" s="13"/>
      <c r="RPW853" s="13"/>
      <c r="RPX853" s="13"/>
      <c r="RPY853" s="13"/>
      <c r="RPZ853" s="13"/>
      <c r="RQA853" s="13"/>
      <c r="RQB853" s="13"/>
      <c r="RQC853" s="13"/>
      <c r="RQD853" s="13"/>
      <c r="RQE853" s="13"/>
      <c r="RQF853" s="13"/>
      <c r="RQG853" s="13"/>
      <c r="RQH853" s="13"/>
      <c r="RQI853" s="13"/>
      <c r="RQJ853" s="13"/>
      <c r="RQK853" s="13"/>
      <c r="RQL853" s="13"/>
      <c r="RQM853" s="13"/>
      <c r="RQN853" s="13"/>
      <c r="RQO853" s="13"/>
      <c r="RQP853" s="13"/>
      <c r="RQQ853" s="13"/>
      <c r="RQR853" s="13"/>
      <c r="RQS853" s="13"/>
      <c r="RQT853" s="13"/>
      <c r="RQU853" s="13"/>
      <c r="RQV853" s="13"/>
      <c r="RQW853" s="13"/>
      <c r="RQX853" s="13"/>
      <c r="RQY853" s="13"/>
      <c r="RQZ853" s="13"/>
      <c r="RRA853" s="13"/>
      <c r="RRB853" s="13"/>
      <c r="RRC853" s="13"/>
      <c r="RRD853" s="13"/>
      <c r="RRE853" s="13"/>
      <c r="RRF853" s="13"/>
      <c r="RRG853" s="13"/>
      <c r="RRH853" s="13"/>
      <c r="RRI853" s="13"/>
      <c r="RRJ853" s="13"/>
      <c r="RRK853" s="13"/>
      <c r="RRL853" s="13"/>
      <c r="RRM853" s="13"/>
      <c r="RRN853" s="13"/>
      <c r="RRO853" s="13"/>
      <c r="RRP853" s="13"/>
      <c r="RRQ853" s="13"/>
      <c r="RRR853" s="13"/>
      <c r="RRS853" s="13"/>
      <c r="RRT853" s="13"/>
      <c r="RRU853" s="13"/>
      <c r="RRV853" s="13"/>
      <c r="RRW853" s="13"/>
      <c r="RRX853" s="13"/>
      <c r="RRY853" s="13"/>
      <c r="RRZ853" s="13"/>
      <c r="RSA853" s="13"/>
      <c r="RSB853" s="13"/>
      <c r="RSC853" s="13"/>
      <c r="RSD853" s="13"/>
      <c r="RSE853" s="13"/>
      <c r="RSF853" s="13"/>
      <c r="RSG853" s="13"/>
      <c r="RSH853" s="13"/>
      <c r="RSI853" s="13"/>
      <c r="RSJ853" s="13"/>
      <c r="RSK853" s="13"/>
      <c r="RSL853" s="13"/>
      <c r="RSM853" s="13"/>
      <c r="RSN853" s="13"/>
      <c r="RSO853" s="13"/>
      <c r="RSP853" s="13"/>
      <c r="RSQ853" s="13"/>
      <c r="RSR853" s="13"/>
      <c r="RSS853" s="13"/>
      <c r="RST853" s="13"/>
      <c r="RSU853" s="13"/>
      <c r="RSV853" s="13"/>
      <c r="RSW853" s="13"/>
      <c r="RSX853" s="13"/>
      <c r="RSY853" s="13"/>
      <c r="RSZ853" s="13"/>
      <c r="RTA853" s="13"/>
      <c r="RTB853" s="13"/>
      <c r="RTC853" s="13"/>
      <c r="RTD853" s="13"/>
      <c r="RTE853" s="13"/>
      <c r="RTF853" s="13"/>
      <c r="RTG853" s="13"/>
      <c r="RTH853" s="13"/>
      <c r="RTI853" s="13"/>
      <c r="RTJ853" s="13"/>
      <c r="RTK853" s="13"/>
      <c r="RTL853" s="13"/>
      <c r="RTM853" s="13"/>
      <c r="RTN853" s="13"/>
      <c r="RTO853" s="13"/>
      <c r="RTP853" s="13"/>
      <c r="RTQ853" s="13"/>
      <c r="RTR853" s="13"/>
      <c r="RTS853" s="13"/>
      <c r="RTT853" s="13"/>
      <c r="RTU853" s="13"/>
      <c r="RTV853" s="13"/>
      <c r="RTW853" s="13"/>
      <c r="RTX853" s="13"/>
      <c r="RTY853" s="13"/>
      <c r="RTZ853" s="13"/>
      <c r="RUA853" s="13"/>
      <c r="RUB853" s="13"/>
      <c r="RUC853" s="13"/>
      <c r="RUD853" s="13"/>
      <c r="RUE853" s="13"/>
      <c r="RUF853" s="13"/>
      <c r="RUG853" s="13"/>
      <c r="RUH853" s="13"/>
      <c r="RUI853" s="13"/>
      <c r="RUJ853" s="13"/>
      <c r="RUK853" s="13"/>
      <c r="RUL853" s="13"/>
      <c r="RUM853" s="13"/>
      <c r="RUN853" s="13"/>
      <c r="RUO853" s="13"/>
      <c r="RUP853" s="13"/>
      <c r="RUQ853" s="13"/>
      <c r="RUR853" s="13"/>
      <c r="RUS853" s="13"/>
      <c r="RUT853" s="13"/>
      <c r="RUU853" s="13"/>
      <c r="RUV853" s="13"/>
      <c r="RUW853" s="13"/>
      <c r="RUX853" s="13"/>
      <c r="RUY853" s="13"/>
      <c r="RUZ853" s="13"/>
      <c r="RVA853" s="13"/>
      <c r="RVB853" s="13"/>
      <c r="RVC853" s="13"/>
      <c r="RVD853" s="13"/>
      <c r="RVE853" s="13"/>
      <c r="RVF853" s="13"/>
      <c r="RVG853" s="13"/>
      <c r="RVH853" s="13"/>
      <c r="RVI853" s="13"/>
      <c r="RVJ853" s="13"/>
      <c r="RVK853" s="13"/>
      <c r="RVL853" s="13"/>
      <c r="RVM853" s="13"/>
      <c r="RVN853" s="13"/>
      <c r="RVO853" s="13"/>
      <c r="RVP853" s="13"/>
      <c r="RVQ853" s="13"/>
      <c r="RVR853" s="13"/>
      <c r="RVS853" s="13"/>
      <c r="RVT853" s="13"/>
      <c r="RVU853" s="13"/>
      <c r="RVV853" s="13"/>
      <c r="RVW853" s="13"/>
      <c r="RVX853" s="13"/>
      <c r="RVY853" s="13"/>
      <c r="RVZ853" s="13"/>
      <c r="RWA853" s="13"/>
      <c r="RWB853" s="13"/>
      <c r="RWC853" s="13"/>
      <c r="RWD853" s="13"/>
      <c r="RWE853" s="13"/>
      <c r="RWF853" s="13"/>
      <c r="RWG853" s="13"/>
      <c r="RWH853" s="13"/>
      <c r="RWI853" s="13"/>
      <c r="RWJ853" s="13"/>
      <c r="RWK853" s="13"/>
      <c r="RWL853" s="13"/>
      <c r="RWM853" s="13"/>
      <c r="RWN853" s="13"/>
      <c r="RWO853" s="13"/>
      <c r="RWP853" s="13"/>
      <c r="RWQ853" s="13"/>
      <c r="RWR853" s="13"/>
      <c r="RWS853" s="13"/>
      <c r="RWT853" s="13"/>
      <c r="RWU853" s="13"/>
      <c r="RWV853" s="13"/>
      <c r="RWW853" s="13"/>
      <c r="RWX853" s="13"/>
      <c r="RWY853" s="13"/>
      <c r="RWZ853" s="13"/>
      <c r="RXA853" s="13"/>
      <c r="RXB853" s="13"/>
      <c r="RXC853" s="13"/>
      <c r="RXD853" s="13"/>
      <c r="RXE853" s="13"/>
      <c r="RXF853" s="13"/>
      <c r="RXG853" s="13"/>
      <c r="RXH853" s="13"/>
      <c r="RXI853" s="13"/>
      <c r="RXJ853" s="13"/>
      <c r="RXK853" s="13"/>
      <c r="RXL853" s="13"/>
      <c r="RXM853" s="13"/>
      <c r="RXN853" s="13"/>
      <c r="RXO853" s="13"/>
      <c r="RXP853" s="13"/>
      <c r="RXQ853" s="13"/>
      <c r="RXR853" s="13"/>
      <c r="RXS853" s="13"/>
      <c r="RXT853" s="13"/>
      <c r="RXU853" s="13"/>
      <c r="RXV853" s="13"/>
      <c r="RXW853" s="13"/>
      <c r="RXX853" s="13"/>
      <c r="RXY853" s="13"/>
      <c r="RXZ853" s="13"/>
      <c r="RYA853" s="13"/>
      <c r="RYB853" s="13"/>
      <c r="RYC853" s="13"/>
      <c r="RYD853" s="13"/>
      <c r="RYE853" s="13"/>
      <c r="RYF853" s="13"/>
      <c r="RYG853" s="13"/>
      <c r="RYH853" s="13"/>
      <c r="RYI853" s="13"/>
      <c r="RYJ853" s="13"/>
      <c r="RYK853" s="13"/>
      <c r="RYL853" s="13"/>
      <c r="RYM853" s="13"/>
      <c r="RYN853" s="13"/>
      <c r="RYO853" s="13"/>
      <c r="RYP853" s="13"/>
      <c r="RYQ853" s="13"/>
      <c r="RYR853" s="13"/>
      <c r="RYS853" s="13"/>
      <c r="RYT853" s="13"/>
      <c r="RYU853" s="13"/>
      <c r="RYV853" s="13"/>
      <c r="RYW853" s="13"/>
      <c r="RYX853" s="13"/>
      <c r="RYY853" s="13"/>
      <c r="RYZ853" s="13"/>
      <c r="RZA853" s="13"/>
      <c r="RZB853" s="13"/>
      <c r="RZC853" s="13"/>
      <c r="RZD853" s="13"/>
      <c r="RZE853" s="13"/>
      <c r="RZF853" s="13"/>
      <c r="RZG853" s="13"/>
      <c r="RZH853" s="13"/>
      <c r="RZI853" s="13"/>
      <c r="RZJ853" s="13"/>
      <c r="RZK853" s="13"/>
      <c r="RZL853" s="13"/>
      <c r="RZM853" s="13"/>
      <c r="RZN853" s="13"/>
      <c r="RZO853" s="13"/>
      <c r="RZP853" s="13"/>
      <c r="RZQ853" s="13"/>
      <c r="RZR853" s="13"/>
      <c r="RZS853" s="13"/>
      <c r="RZT853" s="13"/>
      <c r="RZU853" s="13"/>
      <c r="RZV853" s="13"/>
      <c r="RZW853" s="13"/>
      <c r="RZX853" s="13"/>
      <c r="RZY853" s="13"/>
      <c r="RZZ853" s="13"/>
      <c r="SAA853" s="13"/>
      <c r="SAB853" s="13"/>
      <c r="SAC853" s="13"/>
      <c r="SAD853" s="13"/>
      <c r="SAE853" s="13"/>
      <c r="SAF853" s="13"/>
      <c r="SAG853" s="13"/>
      <c r="SAH853" s="13"/>
      <c r="SAI853" s="13"/>
      <c r="SAJ853" s="13"/>
      <c r="SAK853" s="13"/>
      <c r="SAL853" s="13"/>
      <c r="SAM853" s="13"/>
      <c r="SAN853" s="13"/>
      <c r="SAO853" s="13"/>
      <c r="SAP853" s="13"/>
      <c r="SAQ853" s="13"/>
      <c r="SAR853" s="13"/>
      <c r="SAS853" s="13"/>
      <c r="SAT853" s="13"/>
      <c r="SAU853" s="13"/>
      <c r="SAV853" s="13"/>
      <c r="SAW853" s="13"/>
      <c r="SAX853" s="13"/>
      <c r="SAY853" s="13"/>
      <c r="SAZ853" s="13"/>
      <c r="SBA853" s="13"/>
      <c r="SBB853" s="13"/>
      <c r="SBC853" s="13"/>
      <c r="SBD853" s="13"/>
      <c r="SBE853" s="13"/>
      <c r="SBF853" s="13"/>
      <c r="SBG853" s="13"/>
      <c r="SBH853" s="13"/>
      <c r="SBI853" s="13"/>
      <c r="SBJ853" s="13"/>
      <c r="SBK853" s="13"/>
      <c r="SBL853" s="13"/>
      <c r="SBM853" s="13"/>
      <c r="SBN853" s="13"/>
      <c r="SBO853" s="13"/>
      <c r="SBP853" s="13"/>
      <c r="SBQ853" s="13"/>
      <c r="SBR853" s="13"/>
      <c r="SBS853" s="13"/>
      <c r="SBT853" s="13"/>
      <c r="SBU853" s="13"/>
      <c r="SBV853" s="13"/>
      <c r="SBW853" s="13"/>
      <c r="SBX853" s="13"/>
      <c r="SBY853" s="13"/>
      <c r="SBZ853" s="13"/>
      <c r="SCA853" s="13"/>
      <c r="SCB853" s="13"/>
      <c r="SCC853" s="13"/>
      <c r="SCD853" s="13"/>
      <c r="SCE853" s="13"/>
      <c r="SCF853" s="13"/>
      <c r="SCG853" s="13"/>
      <c r="SCH853" s="13"/>
      <c r="SCI853" s="13"/>
      <c r="SCJ853" s="13"/>
      <c r="SCK853" s="13"/>
      <c r="SCL853" s="13"/>
      <c r="SCM853" s="13"/>
      <c r="SCN853" s="13"/>
      <c r="SCO853" s="13"/>
      <c r="SCP853" s="13"/>
      <c r="SCQ853" s="13"/>
      <c r="SCR853" s="13"/>
      <c r="SCS853" s="13"/>
      <c r="SCT853" s="13"/>
      <c r="SCU853" s="13"/>
      <c r="SCV853" s="13"/>
      <c r="SCW853" s="13"/>
      <c r="SCX853" s="13"/>
      <c r="SCY853" s="13"/>
      <c r="SCZ853" s="13"/>
      <c r="SDA853" s="13"/>
      <c r="SDB853" s="13"/>
      <c r="SDC853" s="13"/>
      <c r="SDD853" s="13"/>
      <c r="SDE853" s="13"/>
      <c r="SDF853" s="13"/>
      <c r="SDG853" s="13"/>
      <c r="SDH853" s="13"/>
      <c r="SDI853" s="13"/>
      <c r="SDJ853" s="13"/>
      <c r="SDK853" s="13"/>
      <c r="SDL853" s="13"/>
      <c r="SDM853" s="13"/>
      <c r="SDN853" s="13"/>
      <c r="SDO853" s="13"/>
      <c r="SDP853" s="13"/>
      <c r="SDQ853" s="13"/>
      <c r="SDR853" s="13"/>
      <c r="SDS853" s="13"/>
      <c r="SDT853" s="13"/>
      <c r="SDU853" s="13"/>
      <c r="SDV853" s="13"/>
      <c r="SDW853" s="13"/>
      <c r="SDX853" s="13"/>
      <c r="SDY853" s="13"/>
      <c r="SDZ853" s="13"/>
      <c r="SEA853" s="13"/>
      <c r="SEB853" s="13"/>
      <c r="SEC853" s="13"/>
      <c r="SED853" s="13"/>
      <c r="SEE853" s="13"/>
      <c r="SEF853" s="13"/>
      <c r="SEG853" s="13"/>
      <c r="SEH853" s="13"/>
      <c r="SEI853" s="13"/>
      <c r="SEJ853" s="13"/>
      <c r="SEK853" s="13"/>
      <c r="SEL853" s="13"/>
      <c r="SEM853" s="13"/>
      <c r="SEN853" s="13"/>
      <c r="SEO853" s="13"/>
      <c r="SEP853" s="13"/>
      <c r="SEQ853" s="13"/>
      <c r="SER853" s="13"/>
      <c r="SES853" s="13"/>
      <c r="SET853" s="13"/>
      <c r="SEU853" s="13"/>
      <c r="SEV853" s="13"/>
      <c r="SEW853" s="13"/>
      <c r="SEX853" s="13"/>
      <c r="SEY853" s="13"/>
      <c r="SEZ853" s="13"/>
      <c r="SFA853" s="13"/>
      <c r="SFB853" s="13"/>
      <c r="SFC853" s="13"/>
      <c r="SFD853" s="13"/>
      <c r="SFE853" s="13"/>
      <c r="SFF853" s="13"/>
      <c r="SFG853" s="13"/>
      <c r="SFH853" s="13"/>
      <c r="SFI853" s="13"/>
      <c r="SFJ853" s="13"/>
      <c r="SFK853" s="13"/>
      <c r="SFL853" s="13"/>
      <c r="SFM853" s="13"/>
      <c r="SFN853" s="13"/>
      <c r="SFO853" s="13"/>
      <c r="SFP853" s="13"/>
      <c r="SFQ853" s="13"/>
      <c r="SFR853" s="13"/>
      <c r="SFS853" s="13"/>
      <c r="SFT853" s="13"/>
      <c r="SFU853" s="13"/>
      <c r="SFV853" s="13"/>
      <c r="SFW853" s="13"/>
      <c r="SFX853" s="13"/>
      <c r="SFY853" s="13"/>
      <c r="SFZ853" s="13"/>
      <c r="SGA853" s="13"/>
      <c r="SGB853" s="13"/>
      <c r="SGC853" s="13"/>
      <c r="SGD853" s="13"/>
      <c r="SGE853" s="13"/>
      <c r="SGF853" s="13"/>
      <c r="SGG853" s="13"/>
      <c r="SGH853" s="13"/>
      <c r="SGI853" s="13"/>
      <c r="SGJ853" s="13"/>
      <c r="SGK853" s="13"/>
      <c r="SGL853" s="13"/>
      <c r="SGM853" s="13"/>
      <c r="SGN853" s="13"/>
      <c r="SGO853" s="13"/>
      <c r="SGP853" s="13"/>
      <c r="SGQ853" s="13"/>
      <c r="SGR853" s="13"/>
      <c r="SGS853" s="13"/>
      <c r="SGT853" s="13"/>
      <c r="SGU853" s="13"/>
      <c r="SGV853" s="13"/>
      <c r="SGW853" s="13"/>
      <c r="SGX853" s="13"/>
      <c r="SGY853" s="13"/>
      <c r="SGZ853" s="13"/>
      <c r="SHA853" s="13"/>
      <c r="SHB853" s="13"/>
      <c r="SHC853" s="13"/>
      <c r="SHD853" s="13"/>
      <c r="SHE853" s="13"/>
      <c r="SHF853" s="13"/>
      <c r="SHG853" s="13"/>
      <c r="SHH853" s="13"/>
      <c r="SHI853" s="13"/>
      <c r="SHJ853" s="13"/>
      <c r="SHK853" s="13"/>
      <c r="SHL853" s="13"/>
      <c r="SHM853" s="13"/>
      <c r="SHN853" s="13"/>
      <c r="SHO853" s="13"/>
      <c r="SHP853" s="13"/>
      <c r="SHQ853" s="13"/>
      <c r="SHR853" s="13"/>
      <c r="SHS853" s="13"/>
      <c r="SHT853" s="13"/>
      <c r="SHU853" s="13"/>
      <c r="SHV853" s="13"/>
      <c r="SHW853" s="13"/>
      <c r="SHX853" s="13"/>
      <c r="SHY853" s="13"/>
      <c r="SHZ853" s="13"/>
      <c r="SIA853" s="13"/>
      <c r="SIB853" s="13"/>
      <c r="SIC853" s="13"/>
      <c r="SID853" s="13"/>
      <c r="SIE853" s="13"/>
      <c r="SIF853" s="13"/>
      <c r="SIG853" s="13"/>
      <c r="SIH853" s="13"/>
      <c r="SII853" s="13"/>
      <c r="SIJ853" s="13"/>
      <c r="SIK853" s="13"/>
      <c r="SIL853" s="13"/>
      <c r="SIM853" s="13"/>
      <c r="SIN853" s="13"/>
      <c r="SIO853" s="13"/>
      <c r="SIP853" s="13"/>
      <c r="SIQ853" s="13"/>
      <c r="SIR853" s="13"/>
      <c r="SIS853" s="13"/>
      <c r="SIT853" s="13"/>
      <c r="SIU853" s="13"/>
      <c r="SIV853" s="13"/>
      <c r="SIW853" s="13"/>
      <c r="SIX853" s="13"/>
      <c r="SIY853" s="13"/>
      <c r="SIZ853" s="13"/>
      <c r="SJA853" s="13"/>
      <c r="SJB853" s="13"/>
      <c r="SJC853" s="13"/>
      <c r="SJD853" s="13"/>
      <c r="SJE853" s="13"/>
      <c r="SJF853" s="13"/>
      <c r="SJG853" s="13"/>
      <c r="SJH853" s="13"/>
      <c r="SJI853" s="13"/>
      <c r="SJJ853" s="13"/>
      <c r="SJK853" s="13"/>
      <c r="SJL853" s="13"/>
      <c r="SJM853" s="13"/>
      <c r="SJN853" s="13"/>
      <c r="SJO853" s="13"/>
      <c r="SJP853" s="13"/>
      <c r="SJQ853" s="13"/>
      <c r="SJR853" s="13"/>
      <c r="SJS853" s="13"/>
      <c r="SJT853" s="13"/>
      <c r="SJU853" s="13"/>
      <c r="SJV853" s="13"/>
      <c r="SJW853" s="13"/>
      <c r="SJX853" s="13"/>
      <c r="SJY853" s="13"/>
      <c r="SJZ853" s="13"/>
      <c r="SKA853" s="13"/>
      <c r="SKB853" s="13"/>
      <c r="SKC853" s="13"/>
      <c r="SKD853" s="13"/>
      <c r="SKE853" s="13"/>
      <c r="SKF853" s="13"/>
      <c r="SKG853" s="13"/>
      <c r="SKH853" s="13"/>
      <c r="SKI853" s="13"/>
      <c r="SKJ853" s="13"/>
      <c r="SKK853" s="13"/>
      <c r="SKL853" s="13"/>
      <c r="SKM853" s="13"/>
      <c r="SKN853" s="13"/>
      <c r="SKO853" s="13"/>
      <c r="SKP853" s="13"/>
      <c r="SKQ853" s="13"/>
      <c r="SKR853" s="13"/>
      <c r="SKS853" s="13"/>
      <c r="SKT853" s="13"/>
      <c r="SKU853" s="13"/>
      <c r="SKV853" s="13"/>
      <c r="SKW853" s="13"/>
      <c r="SKX853" s="13"/>
      <c r="SKY853" s="13"/>
      <c r="SKZ853" s="13"/>
      <c r="SLA853" s="13"/>
      <c r="SLB853" s="13"/>
      <c r="SLC853" s="13"/>
      <c r="SLD853" s="13"/>
      <c r="SLE853" s="13"/>
      <c r="SLF853" s="13"/>
      <c r="SLG853" s="13"/>
      <c r="SLH853" s="13"/>
      <c r="SLI853" s="13"/>
      <c r="SLJ853" s="13"/>
      <c r="SLK853" s="13"/>
      <c r="SLL853" s="13"/>
      <c r="SLM853" s="13"/>
      <c r="SLN853" s="13"/>
      <c r="SLO853" s="13"/>
      <c r="SLP853" s="13"/>
      <c r="SLQ853" s="13"/>
      <c r="SLR853" s="13"/>
      <c r="SLS853" s="13"/>
      <c r="SLT853" s="13"/>
      <c r="SLU853" s="13"/>
      <c r="SLV853" s="13"/>
      <c r="SLW853" s="13"/>
      <c r="SLX853" s="13"/>
      <c r="SLY853" s="13"/>
      <c r="SLZ853" s="13"/>
      <c r="SMA853" s="13"/>
      <c r="SMB853" s="13"/>
      <c r="SMC853" s="13"/>
      <c r="SMD853" s="13"/>
      <c r="SME853" s="13"/>
      <c r="SMF853" s="13"/>
      <c r="SMG853" s="13"/>
      <c r="SMH853" s="13"/>
      <c r="SMI853" s="13"/>
      <c r="SMJ853" s="13"/>
      <c r="SMK853" s="13"/>
      <c r="SML853" s="13"/>
      <c r="SMM853" s="13"/>
      <c r="SMN853" s="13"/>
      <c r="SMO853" s="13"/>
      <c r="SMP853" s="13"/>
      <c r="SMQ853" s="13"/>
      <c r="SMR853" s="13"/>
      <c r="SMS853" s="13"/>
      <c r="SMT853" s="13"/>
      <c r="SMU853" s="13"/>
      <c r="SMV853" s="13"/>
      <c r="SMW853" s="13"/>
      <c r="SMX853" s="13"/>
      <c r="SMY853" s="13"/>
      <c r="SMZ853" s="13"/>
      <c r="SNA853" s="13"/>
      <c r="SNB853" s="13"/>
      <c r="SNC853" s="13"/>
      <c r="SND853" s="13"/>
      <c r="SNE853" s="13"/>
      <c r="SNF853" s="13"/>
      <c r="SNG853" s="13"/>
      <c r="SNH853" s="13"/>
      <c r="SNI853" s="13"/>
      <c r="SNJ853" s="13"/>
      <c r="SNK853" s="13"/>
      <c r="SNL853" s="13"/>
      <c r="SNM853" s="13"/>
      <c r="SNN853" s="13"/>
      <c r="SNO853" s="13"/>
      <c r="SNP853" s="13"/>
      <c r="SNQ853" s="13"/>
      <c r="SNR853" s="13"/>
      <c r="SNS853" s="13"/>
      <c r="SNT853" s="13"/>
      <c r="SNU853" s="13"/>
      <c r="SNV853" s="13"/>
      <c r="SNW853" s="13"/>
      <c r="SNX853" s="13"/>
      <c r="SNY853" s="13"/>
      <c r="SNZ853" s="13"/>
      <c r="SOA853" s="13"/>
      <c r="SOB853" s="13"/>
      <c r="SOC853" s="13"/>
      <c r="SOD853" s="13"/>
      <c r="SOE853" s="13"/>
      <c r="SOF853" s="13"/>
      <c r="SOG853" s="13"/>
      <c r="SOH853" s="13"/>
      <c r="SOI853" s="13"/>
      <c r="SOJ853" s="13"/>
      <c r="SOK853" s="13"/>
      <c r="SOL853" s="13"/>
      <c r="SOM853" s="13"/>
      <c r="SON853" s="13"/>
      <c r="SOO853" s="13"/>
      <c r="SOP853" s="13"/>
      <c r="SOQ853" s="13"/>
      <c r="SOR853" s="13"/>
      <c r="SOS853" s="13"/>
      <c r="SOT853" s="13"/>
      <c r="SOU853" s="13"/>
      <c r="SOV853" s="13"/>
      <c r="SOW853" s="13"/>
      <c r="SOX853" s="13"/>
      <c r="SOY853" s="13"/>
      <c r="SOZ853" s="13"/>
      <c r="SPA853" s="13"/>
      <c r="SPB853" s="13"/>
      <c r="SPC853" s="13"/>
      <c r="SPD853" s="13"/>
      <c r="SPE853" s="13"/>
      <c r="SPF853" s="13"/>
      <c r="SPG853" s="13"/>
      <c r="SPH853" s="13"/>
      <c r="SPI853" s="13"/>
      <c r="SPJ853" s="13"/>
      <c r="SPK853" s="13"/>
      <c r="SPL853" s="13"/>
      <c r="SPM853" s="13"/>
      <c r="SPN853" s="13"/>
      <c r="SPO853" s="13"/>
      <c r="SPP853" s="13"/>
      <c r="SPQ853" s="13"/>
      <c r="SPR853" s="13"/>
      <c r="SPS853" s="13"/>
      <c r="SPT853" s="13"/>
      <c r="SPU853" s="13"/>
      <c r="SPV853" s="13"/>
      <c r="SPW853" s="13"/>
      <c r="SPX853" s="13"/>
      <c r="SPY853" s="13"/>
      <c r="SPZ853" s="13"/>
      <c r="SQA853" s="13"/>
      <c r="SQB853" s="13"/>
      <c r="SQC853" s="13"/>
      <c r="SQD853" s="13"/>
      <c r="SQE853" s="13"/>
      <c r="SQF853" s="13"/>
      <c r="SQG853" s="13"/>
      <c r="SQH853" s="13"/>
      <c r="SQI853" s="13"/>
      <c r="SQJ853" s="13"/>
      <c r="SQK853" s="13"/>
      <c r="SQL853" s="13"/>
      <c r="SQM853" s="13"/>
      <c r="SQN853" s="13"/>
      <c r="SQO853" s="13"/>
      <c r="SQP853" s="13"/>
      <c r="SQQ853" s="13"/>
      <c r="SQR853" s="13"/>
      <c r="SQS853" s="13"/>
      <c r="SQT853" s="13"/>
      <c r="SQU853" s="13"/>
      <c r="SQV853" s="13"/>
      <c r="SQW853" s="13"/>
      <c r="SQX853" s="13"/>
      <c r="SQY853" s="13"/>
      <c r="SQZ853" s="13"/>
      <c r="SRA853" s="13"/>
      <c r="SRB853" s="13"/>
      <c r="SRC853" s="13"/>
      <c r="SRD853" s="13"/>
      <c r="SRE853" s="13"/>
      <c r="SRF853" s="13"/>
      <c r="SRG853" s="13"/>
      <c r="SRH853" s="13"/>
      <c r="SRI853" s="13"/>
      <c r="SRJ853" s="13"/>
      <c r="SRK853" s="13"/>
      <c r="SRL853" s="13"/>
      <c r="SRM853" s="13"/>
      <c r="SRN853" s="13"/>
      <c r="SRO853" s="13"/>
      <c r="SRP853" s="13"/>
      <c r="SRQ853" s="13"/>
      <c r="SRR853" s="13"/>
      <c r="SRS853" s="13"/>
      <c r="SRT853" s="13"/>
      <c r="SRU853" s="13"/>
      <c r="SRV853" s="13"/>
      <c r="SRW853" s="13"/>
      <c r="SRX853" s="13"/>
      <c r="SRY853" s="13"/>
      <c r="SRZ853" s="13"/>
      <c r="SSA853" s="13"/>
      <c r="SSB853" s="13"/>
      <c r="SSC853" s="13"/>
      <c r="SSD853" s="13"/>
      <c r="SSE853" s="13"/>
      <c r="SSF853" s="13"/>
      <c r="SSG853" s="13"/>
      <c r="SSH853" s="13"/>
      <c r="SSI853" s="13"/>
      <c r="SSJ853" s="13"/>
      <c r="SSK853" s="13"/>
      <c r="SSL853" s="13"/>
      <c r="SSM853" s="13"/>
      <c r="SSN853" s="13"/>
      <c r="SSO853" s="13"/>
      <c r="SSP853" s="13"/>
      <c r="SSQ853" s="13"/>
      <c r="SSR853" s="13"/>
      <c r="SSS853" s="13"/>
      <c r="SST853" s="13"/>
      <c r="SSU853" s="13"/>
      <c r="SSV853" s="13"/>
      <c r="SSW853" s="13"/>
      <c r="SSX853" s="13"/>
      <c r="SSY853" s="13"/>
      <c r="SSZ853" s="13"/>
      <c r="STA853" s="13"/>
      <c r="STB853" s="13"/>
      <c r="STC853" s="13"/>
      <c r="STD853" s="13"/>
      <c r="STE853" s="13"/>
      <c r="STF853" s="13"/>
      <c r="STG853" s="13"/>
      <c r="STH853" s="13"/>
      <c r="STI853" s="13"/>
      <c r="STJ853" s="13"/>
      <c r="STK853" s="13"/>
      <c r="STL853" s="13"/>
      <c r="STM853" s="13"/>
      <c r="STN853" s="13"/>
      <c r="STO853" s="13"/>
      <c r="STP853" s="13"/>
      <c r="STQ853" s="13"/>
      <c r="STR853" s="13"/>
      <c r="STS853" s="13"/>
      <c r="STT853" s="13"/>
      <c r="STU853" s="13"/>
      <c r="STV853" s="13"/>
      <c r="STW853" s="13"/>
      <c r="STX853" s="13"/>
      <c r="STY853" s="13"/>
      <c r="STZ853" s="13"/>
      <c r="SUA853" s="13"/>
      <c r="SUB853" s="13"/>
      <c r="SUC853" s="13"/>
      <c r="SUD853" s="13"/>
      <c r="SUE853" s="13"/>
      <c r="SUF853" s="13"/>
      <c r="SUG853" s="13"/>
      <c r="SUH853" s="13"/>
      <c r="SUI853" s="13"/>
      <c r="SUJ853" s="13"/>
      <c r="SUK853" s="13"/>
      <c r="SUL853" s="13"/>
      <c r="SUM853" s="13"/>
      <c r="SUN853" s="13"/>
      <c r="SUO853" s="13"/>
      <c r="SUP853" s="13"/>
      <c r="SUQ853" s="13"/>
      <c r="SUR853" s="13"/>
      <c r="SUS853" s="13"/>
      <c r="SUT853" s="13"/>
      <c r="SUU853" s="13"/>
      <c r="SUV853" s="13"/>
      <c r="SUW853" s="13"/>
      <c r="SUX853" s="13"/>
      <c r="SUY853" s="13"/>
      <c r="SUZ853" s="13"/>
      <c r="SVA853" s="13"/>
      <c r="SVB853" s="13"/>
      <c r="SVC853" s="13"/>
      <c r="SVD853" s="13"/>
      <c r="SVE853" s="13"/>
      <c r="SVF853" s="13"/>
      <c r="SVG853" s="13"/>
      <c r="SVH853" s="13"/>
      <c r="SVI853" s="13"/>
      <c r="SVJ853" s="13"/>
      <c r="SVK853" s="13"/>
      <c r="SVL853" s="13"/>
      <c r="SVM853" s="13"/>
      <c r="SVN853" s="13"/>
      <c r="SVO853" s="13"/>
      <c r="SVP853" s="13"/>
      <c r="SVQ853" s="13"/>
      <c r="SVR853" s="13"/>
      <c r="SVS853" s="13"/>
      <c r="SVT853" s="13"/>
      <c r="SVU853" s="13"/>
      <c r="SVV853" s="13"/>
      <c r="SVW853" s="13"/>
      <c r="SVX853" s="13"/>
      <c r="SVY853" s="13"/>
      <c r="SVZ853" s="13"/>
      <c r="SWA853" s="13"/>
      <c r="SWB853" s="13"/>
      <c r="SWC853" s="13"/>
      <c r="SWD853" s="13"/>
      <c r="SWE853" s="13"/>
      <c r="SWF853" s="13"/>
      <c r="SWG853" s="13"/>
      <c r="SWH853" s="13"/>
      <c r="SWI853" s="13"/>
      <c r="SWJ853" s="13"/>
      <c r="SWK853" s="13"/>
      <c r="SWL853" s="13"/>
      <c r="SWM853" s="13"/>
      <c r="SWN853" s="13"/>
      <c r="SWO853" s="13"/>
      <c r="SWP853" s="13"/>
      <c r="SWQ853" s="13"/>
      <c r="SWR853" s="13"/>
      <c r="SWS853" s="13"/>
      <c r="SWT853" s="13"/>
      <c r="SWU853" s="13"/>
      <c r="SWV853" s="13"/>
      <c r="SWW853" s="13"/>
      <c r="SWX853" s="13"/>
      <c r="SWY853" s="13"/>
      <c r="SWZ853" s="13"/>
      <c r="SXA853" s="13"/>
      <c r="SXB853" s="13"/>
      <c r="SXC853" s="13"/>
      <c r="SXD853" s="13"/>
      <c r="SXE853" s="13"/>
      <c r="SXF853" s="13"/>
      <c r="SXG853" s="13"/>
      <c r="SXH853" s="13"/>
      <c r="SXI853" s="13"/>
      <c r="SXJ853" s="13"/>
      <c r="SXK853" s="13"/>
      <c r="SXL853" s="13"/>
      <c r="SXM853" s="13"/>
      <c r="SXN853" s="13"/>
      <c r="SXO853" s="13"/>
      <c r="SXP853" s="13"/>
      <c r="SXQ853" s="13"/>
      <c r="SXR853" s="13"/>
      <c r="SXS853" s="13"/>
      <c r="SXT853" s="13"/>
      <c r="SXU853" s="13"/>
      <c r="SXV853" s="13"/>
      <c r="SXW853" s="13"/>
      <c r="SXX853" s="13"/>
      <c r="SXY853" s="13"/>
      <c r="SXZ853" s="13"/>
      <c r="SYA853" s="13"/>
      <c r="SYB853" s="13"/>
      <c r="SYC853" s="13"/>
      <c r="SYD853" s="13"/>
      <c r="SYE853" s="13"/>
      <c r="SYF853" s="13"/>
      <c r="SYG853" s="13"/>
      <c r="SYH853" s="13"/>
      <c r="SYI853" s="13"/>
      <c r="SYJ853" s="13"/>
      <c r="SYK853" s="13"/>
      <c r="SYL853" s="13"/>
      <c r="SYM853" s="13"/>
      <c r="SYN853" s="13"/>
      <c r="SYO853" s="13"/>
      <c r="SYP853" s="13"/>
      <c r="SYQ853" s="13"/>
      <c r="SYR853" s="13"/>
      <c r="SYS853" s="13"/>
      <c r="SYT853" s="13"/>
      <c r="SYU853" s="13"/>
      <c r="SYV853" s="13"/>
      <c r="SYW853" s="13"/>
      <c r="SYX853" s="13"/>
      <c r="SYY853" s="13"/>
      <c r="SYZ853" s="13"/>
      <c r="SZA853" s="13"/>
      <c r="SZB853" s="13"/>
      <c r="SZC853" s="13"/>
      <c r="SZD853" s="13"/>
      <c r="SZE853" s="13"/>
      <c r="SZF853" s="13"/>
      <c r="SZG853" s="13"/>
      <c r="SZH853" s="13"/>
      <c r="SZI853" s="13"/>
      <c r="SZJ853" s="13"/>
      <c r="SZK853" s="13"/>
      <c r="SZL853" s="13"/>
      <c r="SZM853" s="13"/>
      <c r="SZN853" s="13"/>
      <c r="SZO853" s="13"/>
      <c r="SZP853" s="13"/>
      <c r="SZQ853" s="13"/>
      <c r="SZR853" s="13"/>
      <c r="SZS853" s="13"/>
      <c r="SZT853" s="13"/>
      <c r="SZU853" s="13"/>
      <c r="SZV853" s="13"/>
      <c r="SZW853" s="13"/>
      <c r="SZX853" s="13"/>
      <c r="SZY853" s="13"/>
      <c r="SZZ853" s="13"/>
      <c r="TAA853" s="13"/>
      <c r="TAB853" s="13"/>
      <c r="TAC853" s="13"/>
      <c r="TAD853" s="13"/>
      <c r="TAE853" s="13"/>
      <c r="TAF853" s="13"/>
      <c r="TAG853" s="13"/>
      <c r="TAH853" s="13"/>
      <c r="TAI853" s="13"/>
      <c r="TAJ853" s="13"/>
      <c r="TAK853" s="13"/>
      <c r="TAL853" s="13"/>
      <c r="TAM853" s="13"/>
      <c r="TAN853" s="13"/>
      <c r="TAO853" s="13"/>
      <c r="TAP853" s="13"/>
      <c r="TAQ853" s="13"/>
      <c r="TAR853" s="13"/>
      <c r="TAS853" s="13"/>
      <c r="TAT853" s="13"/>
      <c r="TAU853" s="13"/>
      <c r="TAV853" s="13"/>
      <c r="TAW853" s="13"/>
      <c r="TAX853" s="13"/>
      <c r="TAY853" s="13"/>
      <c r="TAZ853" s="13"/>
      <c r="TBA853" s="13"/>
      <c r="TBB853" s="13"/>
      <c r="TBC853" s="13"/>
      <c r="TBD853" s="13"/>
      <c r="TBE853" s="13"/>
      <c r="TBF853" s="13"/>
      <c r="TBG853" s="13"/>
      <c r="TBH853" s="13"/>
      <c r="TBI853" s="13"/>
      <c r="TBJ853" s="13"/>
      <c r="TBK853" s="13"/>
      <c r="TBL853" s="13"/>
      <c r="TBM853" s="13"/>
      <c r="TBN853" s="13"/>
      <c r="TBO853" s="13"/>
      <c r="TBP853" s="13"/>
      <c r="TBQ853" s="13"/>
      <c r="TBR853" s="13"/>
      <c r="TBS853" s="13"/>
      <c r="TBT853" s="13"/>
      <c r="TBU853" s="13"/>
      <c r="TBV853" s="13"/>
      <c r="TBW853" s="13"/>
      <c r="TBX853" s="13"/>
      <c r="TBY853" s="13"/>
      <c r="TBZ853" s="13"/>
      <c r="TCA853" s="13"/>
      <c r="TCB853" s="13"/>
      <c r="TCC853" s="13"/>
      <c r="TCD853" s="13"/>
      <c r="TCE853" s="13"/>
      <c r="TCF853" s="13"/>
      <c r="TCG853" s="13"/>
      <c r="TCH853" s="13"/>
      <c r="TCI853" s="13"/>
      <c r="TCJ853" s="13"/>
      <c r="TCK853" s="13"/>
      <c r="TCL853" s="13"/>
      <c r="TCM853" s="13"/>
      <c r="TCN853" s="13"/>
      <c r="TCO853" s="13"/>
      <c r="TCP853" s="13"/>
      <c r="TCQ853" s="13"/>
      <c r="TCR853" s="13"/>
      <c r="TCS853" s="13"/>
      <c r="TCT853" s="13"/>
      <c r="TCU853" s="13"/>
      <c r="TCV853" s="13"/>
      <c r="TCW853" s="13"/>
      <c r="TCX853" s="13"/>
      <c r="TCY853" s="13"/>
      <c r="TCZ853" s="13"/>
      <c r="TDA853" s="13"/>
      <c r="TDB853" s="13"/>
      <c r="TDC853" s="13"/>
      <c r="TDD853" s="13"/>
      <c r="TDE853" s="13"/>
      <c r="TDF853" s="13"/>
      <c r="TDG853" s="13"/>
      <c r="TDH853" s="13"/>
      <c r="TDI853" s="13"/>
      <c r="TDJ853" s="13"/>
      <c r="TDK853" s="13"/>
      <c r="TDL853" s="13"/>
      <c r="TDM853" s="13"/>
      <c r="TDN853" s="13"/>
      <c r="TDO853" s="13"/>
      <c r="TDP853" s="13"/>
      <c r="TDQ853" s="13"/>
      <c r="TDR853" s="13"/>
      <c r="TDS853" s="13"/>
      <c r="TDT853" s="13"/>
      <c r="TDU853" s="13"/>
      <c r="TDV853" s="13"/>
      <c r="TDW853" s="13"/>
      <c r="TDX853" s="13"/>
      <c r="TDY853" s="13"/>
      <c r="TDZ853" s="13"/>
      <c r="TEA853" s="13"/>
      <c r="TEB853" s="13"/>
      <c r="TEC853" s="13"/>
      <c r="TED853" s="13"/>
      <c r="TEE853" s="13"/>
      <c r="TEF853" s="13"/>
      <c r="TEG853" s="13"/>
      <c r="TEH853" s="13"/>
      <c r="TEI853" s="13"/>
      <c r="TEJ853" s="13"/>
      <c r="TEK853" s="13"/>
      <c r="TEL853" s="13"/>
      <c r="TEM853" s="13"/>
      <c r="TEN853" s="13"/>
      <c r="TEO853" s="13"/>
      <c r="TEP853" s="13"/>
      <c r="TEQ853" s="13"/>
      <c r="TER853" s="13"/>
      <c r="TES853" s="13"/>
      <c r="TET853" s="13"/>
      <c r="TEU853" s="13"/>
      <c r="TEV853" s="13"/>
      <c r="TEW853" s="13"/>
      <c r="TEX853" s="13"/>
      <c r="TEY853" s="13"/>
      <c r="TEZ853" s="13"/>
      <c r="TFA853" s="13"/>
      <c r="TFB853" s="13"/>
      <c r="TFC853" s="13"/>
      <c r="TFD853" s="13"/>
      <c r="TFE853" s="13"/>
      <c r="TFF853" s="13"/>
      <c r="TFG853" s="13"/>
      <c r="TFH853" s="13"/>
      <c r="TFI853" s="13"/>
      <c r="TFJ853" s="13"/>
      <c r="TFK853" s="13"/>
      <c r="TFL853" s="13"/>
      <c r="TFM853" s="13"/>
      <c r="TFN853" s="13"/>
      <c r="TFO853" s="13"/>
      <c r="TFP853" s="13"/>
      <c r="TFQ853" s="13"/>
      <c r="TFR853" s="13"/>
      <c r="TFS853" s="13"/>
      <c r="TFT853" s="13"/>
      <c r="TFU853" s="13"/>
      <c r="TFV853" s="13"/>
      <c r="TFW853" s="13"/>
      <c r="TFX853" s="13"/>
      <c r="TFY853" s="13"/>
      <c r="TFZ853" s="13"/>
      <c r="TGA853" s="13"/>
      <c r="TGB853" s="13"/>
      <c r="TGC853" s="13"/>
      <c r="TGD853" s="13"/>
      <c r="TGE853" s="13"/>
      <c r="TGF853" s="13"/>
      <c r="TGG853" s="13"/>
      <c r="TGH853" s="13"/>
      <c r="TGI853" s="13"/>
      <c r="TGJ853" s="13"/>
      <c r="TGK853" s="13"/>
      <c r="TGL853" s="13"/>
      <c r="TGM853" s="13"/>
      <c r="TGN853" s="13"/>
      <c r="TGO853" s="13"/>
      <c r="TGP853" s="13"/>
      <c r="TGQ853" s="13"/>
      <c r="TGR853" s="13"/>
      <c r="TGS853" s="13"/>
      <c r="TGT853" s="13"/>
      <c r="TGU853" s="13"/>
      <c r="TGV853" s="13"/>
      <c r="TGW853" s="13"/>
      <c r="TGX853" s="13"/>
      <c r="TGY853" s="13"/>
      <c r="TGZ853" s="13"/>
      <c r="THA853" s="13"/>
      <c r="THB853" s="13"/>
      <c r="THC853" s="13"/>
      <c r="THD853" s="13"/>
      <c r="THE853" s="13"/>
      <c r="THF853" s="13"/>
      <c r="THG853" s="13"/>
      <c r="THH853" s="13"/>
      <c r="THI853" s="13"/>
      <c r="THJ853" s="13"/>
      <c r="THK853" s="13"/>
      <c r="THL853" s="13"/>
      <c r="THM853" s="13"/>
      <c r="THN853" s="13"/>
      <c r="THO853" s="13"/>
      <c r="THP853" s="13"/>
      <c r="THQ853" s="13"/>
      <c r="THR853" s="13"/>
      <c r="THS853" s="13"/>
      <c r="THT853" s="13"/>
      <c r="THU853" s="13"/>
      <c r="THV853" s="13"/>
      <c r="THW853" s="13"/>
      <c r="THX853" s="13"/>
      <c r="THY853" s="13"/>
      <c r="THZ853" s="13"/>
      <c r="TIA853" s="13"/>
      <c r="TIB853" s="13"/>
      <c r="TIC853" s="13"/>
      <c r="TID853" s="13"/>
      <c r="TIE853" s="13"/>
      <c r="TIF853" s="13"/>
      <c r="TIG853" s="13"/>
      <c r="TIH853" s="13"/>
      <c r="TII853" s="13"/>
      <c r="TIJ853" s="13"/>
      <c r="TIK853" s="13"/>
      <c r="TIL853" s="13"/>
      <c r="TIM853" s="13"/>
      <c r="TIN853" s="13"/>
      <c r="TIO853" s="13"/>
      <c r="TIP853" s="13"/>
      <c r="TIQ853" s="13"/>
      <c r="TIR853" s="13"/>
      <c r="TIS853" s="13"/>
      <c r="TIT853" s="13"/>
      <c r="TIU853" s="13"/>
      <c r="TIV853" s="13"/>
      <c r="TIW853" s="13"/>
      <c r="TIX853" s="13"/>
      <c r="TIY853" s="13"/>
      <c r="TIZ853" s="13"/>
      <c r="TJA853" s="13"/>
      <c r="TJB853" s="13"/>
      <c r="TJC853" s="13"/>
      <c r="TJD853" s="13"/>
      <c r="TJE853" s="13"/>
      <c r="TJF853" s="13"/>
      <c r="TJG853" s="13"/>
      <c r="TJH853" s="13"/>
      <c r="TJI853" s="13"/>
      <c r="TJJ853" s="13"/>
      <c r="TJK853" s="13"/>
      <c r="TJL853" s="13"/>
      <c r="TJM853" s="13"/>
      <c r="TJN853" s="13"/>
      <c r="TJO853" s="13"/>
      <c r="TJP853" s="13"/>
      <c r="TJQ853" s="13"/>
      <c r="TJR853" s="13"/>
      <c r="TJS853" s="13"/>
      <c r="TJT853" s="13"/>
      <c r="TJU853" s="13"/>
      <c r="TJV853" s="13"/>
      <c r="TJW853" s="13"/>
      <c r="TJX853" s="13"/>
      <c r="TJY853" s="13"/>
      <c r="TJZ853" s="13"/>
      <c r="TKA853" s="13"/>
      <c r="TKB853" s="13"/>
      <c r="TKC853" s="13"/>
      <c r="TKD853" s="13"/>
      <c r="TKE853" s="13"/>
      <c r="TKF853" s="13"/>
      <c r="TKG853" s="13"/>
      <c r="TKH853" s="13"/>
      <c r="TKI853" s="13"/>
      <c r="TKJ853" s="13"/>
      <c r="TKK853" s="13"/>
      <c r="TKL853" s="13"/>
      <c r="TKM853" s="13"/>
      <c r="TKN853" s="13"/>
      <c r="TKO853" s="13"/>
      <c r="TKP853" s="13"/>
      <c r="TKQ853" s="13"/>
      <c r="TKR853" s="13"/>
      <c r="TKS853" s="13"/>
      <c r="TKT853" s="13"/>
      <c r="TKU853" s="13"/>
      <c r="TKV853" s="13"/>
      <c r="TKW853" s="13"/>
      <c r="TKX853" s="13"/>
      <c r="TKY853" s="13"/>
      <c r="TKZ853" s="13"/>
      <c r="TLA853" s="13"/>
      <c r="TLB853" s="13"/>
      <c r="TLC853" s="13"/>
      <c r="TLD853" s="13"/>
      <c r="TLE853" s="13"/>
      <c r="TLF853" s="13"/>
      <c r="TLG853" s="13"/>
      <c r="TLH853" s="13"/>
      <c r="TLI853" s="13"/>
      <c r="TLJ853" s="13"/>
      <c r="TLK853" s="13"/>
      <c r="TLL853" s="13"/>
      <c r="TLM853" s="13"/>
      <c r="TLN853" s="13"/>
      <c r="TLO853" s="13"/>
      <c r="TLP853" s="13"/>
      <c r="TLQ853" s="13"/>
      <c r="TLR853" s="13"/>
      <c r="TLS853" s="13"/>
      <c r="TLT853" s="13"/>
      <c r="TLU853" s="13"/>
      <c r="TLV853" s="13"/>
      <c r="TLW853" s="13"/>
      <c r="TLX853" s="13"/>
      <c r="TLY853" s="13"/>
      <c r="TLZ853" s="13"/>
      <c r="TMA853" s="13"/>
      <c r="TMB853" s="13"/>
      <c r="TMC853" s="13"/>
      <c r="TMD853" s="13"/>
      <c r="TME853" s="13"/>
      <c r="TMF853" s="13"/>
      <c r="TMG853" s="13"/>
      <c r="TMH853" s="13"/>
      <c r="TMI853" s="13"/>
      <c r="TMJ853" s="13"/>
      <c r="TMK853" s="13"/>
      <c r="TML853" s="13"/>
      <c r="TMM853" s="13"/>
      <c r="TMN853" s="13"/>
      <c r="TMO853" s="13"/>
      <c r="TMP853" s="13"/>
      <c r="TMQ853" s="13"/>
      <c r="TMR853" s="13"/>
      <c r="TMS853" s="13"/>
      <c r="TMT853" s="13"/>
      <c r="TMU853" s="13"/>
      <c r="TMV853" s="13"/>
      <c r="TMW853" s="13"/>
      <c r="TMX853" s="13"/>
      <c r="TMY853" s="13"/>
      <c r="TMZ853" s="13"/>
      <c r="TNA853" s="13"/>
      <c r="TNB853" s="13"/>
      <c r="TNC853" s="13"/>
      <c r="TND853" s="13"/>
      <c r="TNE853" s="13"/>
      <c r="TNF853" s="13"/>
      <c r="TNG853" s="13"/>
      <c r="TNH853" s="13"/>
      <c r="TNI853" s="13"/>
      <c r="TNJ853" s="13"/>
      <c r="TNK853" s="13"/>
      <c r="TNL853" s="13"/>
      <c r="TNM853" s="13"/>
      <c r="TNN853" s="13"/>
      <c r="TNO853" s="13"/>
      <c r="TNP853" s="13"/>
      <c r="TNQ853" s="13"/>
      <c r="TNR853" s="13"/>
      <c r="TNS853" s="13"/>
      <c r="TNT853" s="13"/>
      <c r="TNU853" s="13"/>
      <c r="TNV853" s="13"/>
      <c r="TNW853" s="13"/>
      <c r="TNX853" s="13"/>
      <c r="TNY853" s="13"/>
      <c r="TNZ853" s="13"/>
      <c r="TOA853" s="13"/>
      <c r="TOB853" s="13"/>
      <c r="TOC853" s="13"/>
      <c r="TOD853" s="13"/>
      <c r="TOE853" s="13"/>
      <c r="TOF853" s="13"/>
      <c r="TOG853" s="13"/>
      <c r="TOH853" s="13"/>
      <c r="TOI853" s="13"/>
      <c r="TOJ853" s="13"/>
      <c r="TOK853" s="13"/>
      <c r="TOL853" s="13"/>
      <c r="TOM853" s="13"/>
      <c r="TON853" s="13"/>
      <c r="TOO853" s="13"/>
      <c r="TOP853" s="13"/>
      <c r="TOQ853" s="13"/>
      <c r="TOR853" s="13"/>
      <c r="TOS853" s="13"/>
      <c r="TOT853" s="13"/>
      <c r="TOU853" s="13"/>
      <c r="TOV853" s="13"/>
      <c r="TOW853" s="13"/>
      <c r="TOX853" s="13"/>
      <c r="TOY853" s="13"/>
      <c r="TOZ853" s="13"/>
      <c r="TPA853" s="13"/>
      <c r="TPB853" s="13"/>
      <c r="TPC853" s="13"/>
      <c r="TPD853" s="13"/>
      <c r="TPE853" s="13"/>
      <c r="TPF853" s="13"/>
      <c r="TPG853" s="13"/>
      <c r="TPH853" s="13"/>
      <c r="TPI853" s="13"/>
      <c r="TPJ853" s="13"/>
      <c r="TPK853" s="13"/>
      <c r="TPL853" s="13"/>
      <c r="TPM853" s="13"/>
      <c r="TPN853" s="13"/>
      <c r="TPO853" s="13"/>
      <c r="TPP853" s="13"/>
      <c r="TPQ853" s="13"/>
      <c r="TPR853" s="13"/>
      <c r="TPS853" s="13"/>
      <c r="TPT853" s="13"/>
      <c r="TPU853" s="13"/>
      <c r="TPV853" s="13"/>
      <c r="TPW853" s="13"/>
      <c r="TPX853" s="13"/>
      <c r="TPY853" s="13"/>
      <c r="TPZ853" s="13"/>
      <c r="TQA853" s="13"/>
      <c r="TQB853" s="13"/>
      <c r="TQC853" s="13"/>
      <c r="TQD853" s="13"/>
      <c r="TQE853" s="13"/>
      <c r="TQF853" s="13"/>
      <c r="TQG853" s="13"/>
      <c r="TQH853" s="13"/>
      <c r="TQI853" s="13"/>
      <c r="TQJ853" s="13"/>
      <c r="TQK853" s="13"/>
      <c r="TQL853" s="13"/>
      <c r="TQM853" s="13"/>
      <c r="TQN853" s="13"/>
      <c r="TQO853" s="13"/>
      <c r="TQP853" s="13"/>
      <c r="TQQ853" s="13"/>
      <c r="TQR853" s="13"/>
      <c r="TQS853" s="13"/>
      <c r="TQT853" s="13"/>
      <c r="TQU853" s="13"/>
      <c r="TQV853" s="13"/>
      <c r="TQW853" s="13"/>
      <c r="TQX853" s="13"/>
      <c r="TQY853" s="13"/>
      <c r="TQZ853" s="13"/>
      <c r="TRA853" s="13"/>
      <c r="TRB853" s="13"/>
      <c r="TRC853" s="13"/>
      <c r="TRD853" s="13"/>
      <c r="TRE853" s="13"/>
      <c r="TRF853" s="13"/>
      <c r="TRG853" s="13"/>
      <c r="TRH853" s="13"/>
      <c r="TRI853" s="13"/>
      <c r="TRJ853" s="13"/>
      <c r="TRK853" s="13"/>
      <c r="TRL853" s="13"/>
      <c r="TRM853" s="13"/>
      <c r="TRN853" s="13"/>
      <c r="TRO853" s="13"/>
      <c r="TRP853" s="13"/>
      <c r="TRQ853" s="13"/>
      <c r="TRR853" s="13"/>
      <c r="TRS853" s="13"/>
      <c r="TRT853" s="13"/>
      <c r="TRU853" s="13"/>
      <c r="TRV853" s="13"/>
      <c r="TRW853" s="13"/>
      <c r="TRX853" s="13"/>
      <c r="TRY853" s="13"/>
      <c r="TRZ853" s="13"/>
      <c r="TSA853" s="13"/>
      <c r="TSB853" s="13"/>
      <c r="TSC853" s="13"/>
      <c r="TSD853" s="13"/>
      <c r="TSE853" s="13"/>
      <c r="TSF853" s="13"/>
      <c r="TSG853" s="13"/>
      <c r="TSH853" s="13"/>
      <c r="TSI853" s="13"/>
      <c r="TSJ853" s="13"/>
      <c r="TSK853" s="13"/>
      <c r="TSL853" s="13"/>
      <c r="TSM853" s="13"/>
      <c r="TSN853" s="13"/>
      <c r="TSO853" s="13"/>
      <c r="TSP853" s="13"/>
      <c r="TSQ853" s="13"/>
      <c r="TSR853" s="13"/>
      <c r="TSS853" s="13"/>
      <c r="TST853" s="13"/>
      <c r="TSU853" s="13"/>
      <c r="TSV853" s="13"/>
      <c r="TSW853" s="13"/>
      <c r="TSX853" s="13"/>
      <c r="TSY853" s="13"/>
      <c r="TSZ853" s="13"/>
      <c r="TTA853" s="13"/>
      <c r="TTB853" s="13"/>
      <c r="TTC853" s="13"/>
      <c r="TTD853" s="13"/>
      <c r="TTE853" s="13"/>
      <c r="TTF853" s="13"/>
      <c r="TTG853" s="13"/>
      <c r="TTH853" s="13"/>
      <c r="TTI853" s="13"/>
      <c r="TTJ853" s="13"/>
      <c r="TTK853" s="13"/>
      <c r="TTL853" s="13"/>
      <c r="TTM853" s="13"/>
      <c r="TTN853" s="13"/>
      <c r="TTO853" s="13"/>
      <c r="TTP853" s="13"/>
      <c r="TTQ853" s="13"/>
      <c r="TTR853" s="13"/>
      <c r="TTS853" s="13"/>
      <c r="TTT853" s="13"/>
      <c r="TTU853" s="13"/>
      <c r="TTV853" s="13"/>
      <c r="TTW853" s="13"/>
      <c r="TTX853" s="13"/>
      <c r="TTY853" s="13"/>
      <c r="TTZ853" s="13"/>
      <c r="TUA853" s="13"/>
      <c r="TUB853" s="13"/>
      <c r="TUC853" s="13"/>
      <c r="TUD853" s="13"/>
      <c r="TUE853" s="13"/>
      <c r="TUF853" s="13"/>
      <c r="TUG853" s="13"/>
      <c r="TUH853" s="13"/>
      <c r="TUI853" s="13"/>
      <c r="TUJ853" s="13"/>
      <c r="TUK853" s="13"/>
      <c r="TUL853" s="13"/>
      <c r="TUM853" s="13"/>
      <c r="TUN853" s="13"/>
      <c r="TUO853" s="13"/>
      <c r="TUP853" s="13"/>
      <c r="TUQ853" s="13"/>
      <c r="TUR853" s="13"/>
      <c r="TUS853" s="13"/>
      <c r="TUT853" s="13"/>
      <c r="TUU853" s="13"/>
      <c r="TUV853" s="13"/>
      <c r="TUW853" s="13"/>
      <c r="TUX853" s="13"/>
      <c r="TUY853" s="13"/>
      <c r="TUZ853" s="13"/>
      <c r="TVA853" s="13"/>
      <c r="TVB853" s="13"/>
      <c r="TVC853" s="13"/>
      <c r="TVD853" s="13"/>
      <c r="TVE853" s="13"/>
      <c r="TVF853" s="13"/>
      <c r="TVG853" s="13"/>
      <c r="TVH853" s="13"/>
      <c r="TVI853" s="13"/>
      <c r="TVJ853" s="13"/>
      <c r="TVK853" s="13"/>
      <c r="TVL853" s="13"/>
      <c r="TVM853" s="13"/>
      <c r="TVN853" s="13"/>
      <c r="TVO853" s="13"/>
      <c r="TVP853" s="13"/>
      <c r="TVQ853" s="13"/>
      <c r="TVR853" s="13"/>
      <c r="TVS853" s="13"/>
      <c r="TVT853" s="13"/>
      <c r="TVU853" s="13"/>
      <c r="TVV853" s="13"/>
      <c r="TVW853" s="13"/>
      <c r="TVX853" s="13"/>
      <c r="TVY853" s="13"/>
      <c r="TVZ853" s="13"/>
      <c r="TWA853" s="13"/>
      <c r="TWB853" s="13"/>
      <c r="TWC853" s="13"/>
      <c r="TWD853" s="13"/>
      <c r="TWE853" s="13"/>
      <c r="TWF853" s="13"/>
      <c r="TWG853" s="13"/>
      <c r="TWH853" s="13"/>
      <c r="TWI853" s="13"/>
      <c r="TWJ853" s="13"/>
      <c r="TWK853" s="13"/>
      <c r="TWL853" s="13"/>
      <c r="TWM853" s="13"/>
      <c r="TWN853" s="13"/>
      <c r="TWO853" s="13"/>
      <c r="TWP853" s="13"/>
      <c r="TWQ853" s="13"/>
      <c r="TWR853" s="13"/>
      <c r="TWS853" s="13"/>
      <c r="TWT853" s="13"/>
      <c r="TWU853" s="13"/>
      <c r="TWV853" s="13"/>
      <c r="TWW853" s="13"/>
      <c r="TWX853" s="13"/>
      <c r="TWY853" s="13"/>
      <c r="TWZ853" s="13"/>
      <c r="TXA853" s="13"/>
      <c r="TXB853" s="13"/>
      <c r="TXC853" s="13"/>
      <c r="TXD853" s="13"/>
      <c r="TXE853" s="13"/>
      <c r="TXF853" s="13"/>
      <c r="TXG853" s="13"/>
      <c r="TXH853" s="13"/>
      <c r="TXI853" s="13"/>
      <c r="TXJ853" s="13"/>
      <c r="TXK853" s="13"/>
      <c r="TXL853" s="13"/>
      <c r="TXM853" s="13"/>
      <c r="TXN853" s="13"/>
      <c r="TXO853" s="13"/>
      <c r="TXP853" s="13"/>
      <c r="TXQ853" s="13"/>
      <c r="TXR853" s="13"/>
      <c r="TXS853" s="13"/>
      <c r="TXT853" s="13"/>
      <c r="TXU853" s="13"/>
      <c r="TXV853" s="13"/>
      <c r="TXW853" s="13"/>
      <c r="TXX853" s="13"/>
      <c r="TXY853" s="13"/>
      <c r="TXZ853" s="13"/>
      <c r="TYA853" s="13"/>
      <c r="TYB853" s="13"/>
      <c r="TYC853" s="13"/>
      <c r="TYD853" s="13"/>
      <c r="TYE853" s="13"/>
      <c r="TYF853" s="13"/>
      <c r="TYG853" s="13"/>
      <c r="TYH853" s="13"/>
      <c r="TYI853" s="13"/>
      <c r="TYJ853" s="13"/>
      <c r="TYK853" s="13"/>
      <c r="TYL853" s="13"/>
      <c r="TYM853" s="13"/>
      <c r="TYN853" s="13"/>
      <c r="TYO853" s="13"/>
      <c r="TYP853" s="13"/>
      <c r="TYQ853" s="13"/>
      <c r="TYR853" s="13"/>
      <c r="TYS853" s="13"/>
      <c r="TYT853" s="13"/>
      <c r="TYU853" s="13"/>
      <c r="TYV853" s="13"/>
      <c r="TYW853" s="13"/>
      <c r="TYX853" s="13"/>
      <c r="TYY853" s="13"/>
      <c r="TYZ853" s="13"/>
      <c r="TZA853" s="13"/>
      <c r="TZB853" s="13"/>
      <c r="TZC853" s="13"/>
      <c r="TZD853" s="13"/>
      <c r="TZE853" s="13"/>
      <c r="TZF853" s="13"/>
      <c r="TZG853" s="13"/>
      <c r="TZH853" s="13"/>
      <c r="TZI853" s="13"/>
      <c r="TZJ853" s="13"/>
      <c r="TZK853" s="13"/>
      <c r="TZL853" s="13"/>
      <c r="TZM853" s="13"/>
      <c r="TZN853" s="13"/>
      <c r="TZO853" s="13"/>
      <c r="TZP853" s="13"/>
      <c r="TZQ853" s="13"/>
      <c r="TZR853" s="13"/>
      <c r="TZS853" s="13"/>
      <c r="TZT853" s="13"/>
      <c r="TZU853" s="13"/>
      <c r="TZV853" s="13"/>
      <c r="TZW853" s="13"/>
      <c r="TZX853" s="13"/>
      <c r="TZY853" s="13"/>
      <c r="TZZ853" s="13"/>
      <c r="UAA853" s="13"/>
      <c r="UAB853" s="13"/>
      <c r="UAC853" s="13"/>
      <c r="UAD853" s="13"/>
      <c r="UAE853" s="13"/>
      <c r="UAF853" s="13"/>
      <c r="UAG853" s="13"/>
      <c r="UAH853" s="13"/>
      <c r="UAI853" s="13"/>
      <c r="UAJ853" s="13"/>
      <c r="UAK853" s="13"/>
      <c r="UAL853" s="13"/>
      <c r="UAM853" s="13"/>
      <c r="UAN853" s="13"/>
      <c r="UAO853" s="13"/>
      <c r="UAP853" s="13"/>
      <c r="UAQ853" s="13"/>
      <c r="UAR853" s="13"/>
      <c r="UAS853" s="13"/>
      <c r="UAT853" s="13"/>
      <c r="UAU853" s="13"/>
      <c r="UAV853" s="13"/>
      <c r="UAW853" s="13"/>
      <c r="UAX853" s="13"/>
      <c r="UAY853" s="13"/>
      <c r="UAZ853" s="13"/>
      <c r="UBA853" s="13"/>
      <c r="UBB853" s="13"/>
      <c r="UBC853" s="13"/>
      <c r="UBD853" s="13"/>
      <c r="UBE853" s="13"/>
      <c r="UBF853" s="13"/>
      <c r="UBG853" s="13"/>
      <c r="UBH853" s="13"/>
      <c r="UBI853" s="13"/>
      <c r="UBJ853" s="13"/>
      <c r="UBK853" s="13"/>
      <c r="UBL853" s="13"/>
      <c r="UBM853" s="13"/>
      <c r="UBN853" s="13"/>
      <c r="UBO853" s="13"/>
      <c r="UBP853" s="13"/>
      <c r="UBQ853" s="13"/>
      <c r="UBR853" s="13"/>
      <c r="UBS853" s="13"/>
      <c r="UBT853" s="13"/>
      <c r="UBU853" s="13"/>
      <c r="UBV853" s="13"/>
      <c r="UBW853" s="13"/>
      <c r="UBX853" s="13"/>
      <c r="UBY853" s="13"/>
      <c r="UBZ853" s="13"/>
      <c r="UCA853" s="13"/>
      <c r="UCB853" s="13"/>
      <c r="UCC853" s="13"/>
      <c r="UCD853" s="13"/>
      <c r="UCE853" s="13"/>
      <c r="UCF853" s="13"/>
      <c r="UCG853" s="13"/>
      <c r="UCH853" s="13"/>
      <c r="UCI853" s="13"/>
      <c r="UCJ853" s="13"/>
      <c r="UCK853" s="13"/>
      <c r="UCL853" s="13"/>
      <c r="UCM853" s="13"/>
      <c r="UCN853" s="13"/>
      <c r="UCO853" s="13"/>
      <c r="UCP853" s="13"/>
      <c r="UCQ853" s="13"/>
      <c r="UCR853" s="13"/>
      <c r="UCS853" s="13"/>
      <c r="UCT853" s="13"/>
      <c r="UCU853" s="13"/>
      <c r="UCV853" s="13"/>
      <c r="UCW853" s="13"/>
      <c r="UCX853" s="13"/>
      <c r="UCY853" s="13"/>
      <c r="UCZ853" s="13"/>
      <c r="UDA853" s="13"/>
      <c r="UDB853" s="13"/>
      <c r="UDC853" s="13"/>
      <c r="UDD853" s="13"/>
      <c r="UDE853" s="13"/>
      <c r="UDF853" s="13"/>
      <c r="UDG853" s="13"/>
      <c r="UDH853" s="13"/>
      <c r="UDI853" s="13"/>
      <c r="UDJ853" s="13"/>
      <c r="UDK853" s="13"/>
      <c r="UDL853" s="13"/>
      <c r="UDM853" s="13"/>
      <c r="UDN853" s="13"/>
      <c r="UDO853" s="13"/>
      <c r="UDP853" s="13"/>
      <c r="UDQ853" s="13"/>
      <c r="UDR853" s="13"/>
      <c r="UDS853" s="13"/>
      <c r="UDT853" s="13"/>
      <c r="UDU853" s="13"/>
      <c r="UDV853" s="13"/>
      <c r="UDW853" s="13"/>
      <c r="UDX853" s="13"/>
      <c r="UDY853" s="13"/>
      <c r="UDZ853" s="13"/>
      <c r="UEA853" s="13"/>
      <c r="UEB853" s="13"/>
      <c r="UEC853" s="13"/>
      <c r="UED853" s="13"/>
      <c r="UEE853" s="13"/>
      <c r="UEF853" s="13"/>
      <c r="UEG853" s="13"/>
      <c r="UEH853" s="13"/>
      <c r="UEI853" s="13"/>
      <c r="UEJ853" s="13"/>
      <c r="UEK853" s="13"/>
      <c r="UEL853" s="13"/>
      <c r="UEM853" s="13"/>
      <c r="UEN853" s="13"/>
      <c r="UEO853" s="13"/>
      <c r="UEP853" s="13"/>
      <c r="UEQ853" s="13"/>
      <c r="UER853" s="13"/>
      <c r="UES853" s="13"/>
      <c r="UET853" s="13"/>
      <c r="UEU853" s="13"/>
      <c r="UEV853" s="13"/>
      <c r="UEW853" s="13"/>
      <c r="UEX853" s="13"/>
      <c r="UEY853" s="13"/>
      <c r="UEZ853" s="13"/>
      <c r="UFA853" s="13"/>
      <c r="UFB853" s="13"/>
      <c r="UFC853" s="13"/>
      <c r="UFD853" s="13"/>
      <c r="UFE853" s="13"/>
      <c r="UFF853" s="13"/>
      <c r="UFG853" s="13"/>
      <c r="UFH853" s="13"/>
      <c r="UFI853" s="13"/>
      <c r="UFJ853" s="13"/>
      <c r="UFK853" s="13"/>
      <c r="UFL853" s="13"/>
      <c r="UFM853" s="13"/>
      <c r="UFN853" s="13"/>
      <c r="UFO853" s="13"/>
      <c r="UFP853" s="13"/>
      <c r="UFQ853" s="13"/>
      <c r="UFR853" s="13"/>
      <c r="UFS853" s="13"/>
      <c r="UFT853" s="13"/>
      <c r="UFU853" s="13"/>
      <c r="UFV853" s="13"/>
      <c r="UFW853" s="13"/>
      <c r="UFX853" s="13"/>
      <c r="UFY853" s="13"/>
      <c r="UFZ853" s="13"/>
      <c r="UGA853" s="13"/>
      <c r="UGB853" s="13"/>
      <c r="UGC853" s="13"/>
      <c r="UGD853" s="13"/>
      <c r="UGE853" s="13"/>
      <c r="UGF853" s="13"/>
      <c r="UGG853" s="13"/>
      <c r="UGH853" s="13"/>
      <c r="UGI853" s="13"/>
      <c r="UGJ853" s="13"/>
      <c r="UGK853" s="13"/>
      <c r="UGL853" s="13"/>
      <c r="UGM853" s="13"/>
      <c r="UGN853" s="13"/>
      <c r="UGO853" s="13"/>
      <c r="UGP853" s="13"/>
      <c r="UGQ853" s="13"/>
      <c r="UGR853" s="13"/>
      <c r="UGS853" s="13"/>
      <c r="UGT853" s="13"/>
      <c r="UGU853" s="13"/>
      <c r="UGV853" s="13"/>
      <c r="UGW853" s="13"/>
      <c r="UGX853" s="13"/>
      <c r="UGY853" s="13"/>
      <c r="UGZ853" s="13"/>
      <c r="UHA853" s="13"/>
      <c r="UHB853" s="13"/>
      <c r="UHC853" s="13"/>
      <c r="UHD853" s="13"/>
      <c r="UHE853" s="13"/>
      <c r="UHF853" s="13"/>
      <c r="UHG853" s="13"/>
      <c r="UHH853" s="13"/>
      <c r="UHI853" s="13"/>
      <c r="UHJ853" s="13"/>
      <c r="UHK853" s="13"/>
      <c r="UHL853" s="13"/>
      <c r="UHM853" s="13"/>
      <c r="UHN853" s="13"/>
      <c r="UHO853" s="13"/>
      <c r="UHP853" s="13"/>
      <c r="UHQ853" s="13"/>
      <c r="UHR853" s="13"/>
      <c r="UHS853" s="13"/>
      <c r="UHT853" s="13"/>
      <c r="UHU853" s="13"/>
      <c r="UHV853" s="13"/>
      <c r="UHW853" s="13"/>
      <c r="UHX853" s="13"/>
      <c r="UHY853" s="13"/>
      <c r="UHZ853" s="13"/>
      <c r="UIA853" s="13"/>
      <c r="UIB853" s="13"/>
      <c r="UIC853" s="13"/>
      <c r="UID853" s="13"/>
      <c r="UIE853" s="13"/>
      <c r="UIF853" s="13"/>
      <c r="UIG853" s="13"/>
      <c r="UIH853" s="13"/>
      <c r="UII853" s="13"/>
      <c r="UIJ853" s="13"/>
      <c r="UIK853" s="13"/>
      <c r="UIL853" s="13"/>
      <c r="UIM853" s="13"/>
      <c r="UIN853" s="13"/>
      <c r="UIO853" s="13"/>
      <c r="UIP853" s="13"/>
      <c r="UIQ853" s="13"/>
      <c r="UIR853" s="13"/>
      <c r="UIS853" s="13"/>
      <c r="UIT853" s="13"/>
      <c r="UIU853" s="13"/>
      <c r="UIV853" s="13"/>
      <c r="UIW853" s="13"/>
      <c r="UIX853" s="13"/>
      <c r="UIY853" s="13"/>
      <c r="UIZ853" s="13"/>
      <c r="UJA853" s="13"/>
      <c r="UJB853" s="13"/>
      <c r="UJC853" s="13"/>
      <c r="UJD853" s="13"/>
      <c r="UJE853" s="13"/>
      <c r="UJF853" s="13"/>
      <c r="UJG853" s="13"/>
      <c r="UJH853" s="13"/>
      <c r="UJI853" s="13"/>
      <c r="UJJ853" s="13"/>
      <c r="UJK853" s="13"/>
      <c r="UJL853" s="13"/>
      <c r="UJM853" s="13"/>
      <c r="UJN853" s="13"/>
      <c r="UJO853" s="13"/>
      <c r="UJP853" s="13"/>
      <c r="UJQ853" s="13"/>
      <c r="UJR853" s="13"/>
      <c r="UJS853" s="13"/>
      <c r="UJT853" s="13"/>
      <c r="UJU853" s="13"/>
      <c r="UJV853" s="13"/>
      <c r="UJW853" s="13"/>
      <c r="UJX853" s="13"/>
      <c r="UJY853" s="13"/>
      <c r="UJZ853" s="13"/>
      <c r="UKA853" s="13"/>
      <c r="UKB853" s="13"/>
      <c r="UKC853" s="13"/>
      <c r="UKD853" s="13"/>
      <c r="UKE853" s="13"/>
      <c r="UKF853" s="13"/>
      <c r="UKG853" s="13"/>
      <c r="UKH853" s="13"/>
      <c r="UKI853" s="13"/>
      <c r="UKJ853" s="13"/>
      <c r="UKK853" s="13"/>
      <c r="UKL853" s="13"/>
      <c r="UKM853" s="13"/>
      <c r="UKN853" s="13"/>
      <c r="UKO853" s="13"/>
      <c r="UKP853" s="13"/>
      <c r="UKQ853" s="13"/>
      <c r="UKR853" s="13"/>
      <c r="UKS853" s="13"/>
      <c r="UKT853" s="13"/>
      <c r="UKU853" s="13"/>
      <c r="UKV853" s="13"/>
      <c r="UKW853" s="13"/>
      <c r="UKX853" s="13"/>
      <c r="UKY853" s="13"/>
      <c r="UKZ853" s="13"/>
      <c r="ULA853" s="13"/>
      <c r="ULB853" s="13"/>
      <c r="ULC853" s="13"/>
      <c r="ULD853" s="13"/>
      <c r="ULE853" s="13"/>
      <c r="ULF853" s="13"/>
      <c r="ULG853" s="13"/>
      <c r="ULH853" s="13"/>
      <c r="ULI853" s="13"/>
      <c r="ULJ853" s="13"/>
      <c r="ULK853" s="13"/>
      <c r="ULL853" s="13"/>
      <c r="ULM853" s="13"/>
      <c r="ULN853" s="13"/>
      <c r="ULO853" s="13"/>
      <c r="ULP853" s="13"/>
      <c r="ULQ853" s="13"/>
      <c r="ULR853" s="13"/>
      <c r="ULS853" s="13"/>
      <c r="ULT853" s="13"/>
      <c r="ULU853" s="13"/>
      <c r="ULV853" s="13"/>
      <c r="ULW853" s="13"/>
      <c r="ULX853" s="13"/>
      <c r="ULY853" s="13"/>
      <c r="ULZ853" s="13"/>
      <c r="UMA853" s="13"/>
      <c r="UMB853" s="13"/>
      <c r="UMC853" s="13"/>
      <c r="UMD853" s="13"/>
      <c r="UME853" s="13"/>
      <c r="UMF853" s="13"/>
      <c r="UMG853" s="13"/>
      <c r="UMH853" s="13"/>
      <c r="UMI853" s="13"/>
      <c r="UMJ853" s="13"/>
      <c r="UMK853" s="13"/>
      <c r="UML853" s="13"/>
      <c r="UMM853" s="13"/>
      <c r="UMN853" s="13"/>
      <c r="UMO853" s="13"/>
      <c r="UMP853" s="13"/>
      <c r="UMQ853" s="13"/>
      <c r="UMR853" s="13"/>
      <c r="UMS853" s="13"/>
      <c r="UMT853" s="13"/>
      <c r="UMU853" s="13"/>
      <c r="UMV853" s="13"/>
      <c r="UMW853" s="13"/>
      <c r="UMX853" s="13"/>
      <c r="UMY853" s="13"/>
      <c r="UMZ853" s="13"/>
      <c r="UNA853" s="13"/>
      <c r="UNB853" s="13"/>
      <c r="UNC853" s="13"/>
      <c r="UND853" s="13"/>
      <c r="UNE853" s="13"/>
      <c r="UNF853" s="13"/>
      <c r="UNG853" s="13"/>
      <c r="UNH853" s="13"/>
      <c r="UNI853" s="13"/>
      <c r="UNJ853" s="13"/>
      <c r="UNK853" s="13"/>
      <c r="UNL853" s="13"/>
      <c r="UNM853" s="13"/>
      <c r="UNN853" s="13"/>
      <c r="UNO853" s="13"/>
      <c r="UNP853" s="13"/>
      <c r="UNQ853" s="13"/>
      <c r="UNR853" s="13"/>
      <c r="UNS853" s="13"/>
      <c r="UNT853" s="13"/>
      <c r="UNU853" s="13"/>
      <c r="UNV853" s="13"/>
      <c r="UNW853" s="13"/>
      <c r="UNX853" s="13"/>
      <c r="UNY853" s="13"/>
      <c r="UNZ853" s="13"/>
      <c r="UOA853" s="13"/>
      <c r="UOB853" s="13"/>
      <c r="UOC853" s="13"/>
      <c r="UOD853" s="13"/>
      <c r="UOE853" s="13"/>
      <c r="UOF853" s="13"/>
      <c r="UOG853" s="13"/>
      <c r="UOH853" s="13"/>
      <c r="UOI853" s="13"/>
      <c r="UOJ853" s="13"/>
      <c r="UOK853" s="13"/>
      <c r="UOL853" s="13"/>
      <c r="UOM853" s="13"/>
      <c r="UON853" s="13"/>
      <c r="UOO853" s="13"/>
      <c r="UOP853" s="13"/>
      <c r="UOQ853" s="13"/>
      <c r="UOR853" s="13"/>
      <c r="UOS853" s="13"/>
      <c r="UOT853" s="13"/>
      <c r="UOU853" s="13"/>
      <c r="UOV853" s="13"/>
      <c r="UOW853" s="13"/>
      <c r="UOX853" s="13"/>
      <c r="UOY853" s="13"/>
      <c r="UOZ853" s="13"/>
      <c r="UPA853" s="13"/>
      <c r="UPB853" s="13"/>
      <c r="UPC853" s="13"/>
      <c r="UPD853" s="13"/>
      <c r="UPE853" s="13"/>
      <c r="UPF853" s="13"/>
      <c r="UPG853" s="13"/>
      <c r="UPH853" s="13"/>
      <c r="UPI853" s="13"/>
      <c r="UPJ853" s="13"/>
      <c r="UPK853" s="13"/>
      <c r="UPL853" s="13"/>
      <c r="UPM853" s="13"/>
      <c r="UPN853" s="13"/>
      <c r="UPO853" s="13"/>
      <c r="UPP853" s="13"/>
      <c r="UPQ853" s="13"/>
      <c r="UPR853" s="13"/>
      <c r="UPS853" s="13"/>
      <c r="UPT853" s="13"/>
      <c r="UPU853" s="13"/>
      <c r="UPV853" s="13"/>
      <c r="UPW853" s="13"/>
      <c r="UPX853" s="13"/>
      <c r="UPY853" s="13"/>
      <c r="UPZ853" s="13"/>
      <c r="UQA853" s="13"/>
      <c r="UQB853" s="13"/>
      <c r="UQC853" s="13"/>
      <c r="UQD853" s="13"/>
      <c r="UQE853" s="13"/>
      <c r="UQF853" s="13"/>
      <c r="UQG853" s="13"/>
      <c r="UQH853" s="13"/>
      <c r="UQI853" s="13"/>
      <c r="UQJ853" s="13"/>
      <c r="UQK853" s="13"/>
      <c r="UQL853" s="13"/>
      <c r="UQM853" s="13"/>
      <c r="UQN853" s="13"/>
      <c r="UQO853" s="13"/>
      <c r="UQP853" s="13"/>
      <c r="UQQ853" s="13"/>
      <c r="UQR853" s="13"/>
      <c r="UQS853" s="13"/>
      <c r="UQT853" s="13"/>
      <c r="UQU853" s="13"/>
      <c r="UQV853" s="13"/>
      <c r="UQW853" s="13"/>
      <c r="UQX853" s="13"/>
      <c r="UQY853" s="13"/>
      <c r="UQZ853" s="13"/>
      <c r="URA853" s="13"/>
      <c r="URB853" s="13"/>
      <c r="URC853" s="13"/>
      <c r="URD853" s="13"/>
      <c r="URE853" s="13"/>
      <c r="URF853" s="13"/>
      <c r="URG853" s="13"/>
      <c r="URH853" s="13"/>
      <c r="URI853" s="13"/>
      <c r="URJ853" s="13"/>
      <c r="URK853" s="13"/>
      <c r="URL853" s="13"/>
      <c r="URM853" s="13"/>
      <c r="URN853" s="13"/>
      <c r="URO853" s="13"/>
      <c r="URP853" s="13"/>
      <c r="URQ853" s="13"/>
      <c r="URR853" s="13"/>
      <c r="URS853" s="13"/>
      <c r="URT853" s="13"/>
      <c r="URU853" s="13"/>
      <c r="URV853" s="13"/>
      <c r="URW853" s="13"/>
      <c r="URX853" s="13"/>
      <c r="URY853" s="13"/>
      <c r="URZ853" s="13"/>
      <c r="USA853" s="13"/>
      <c r="USB853" s="13"/>
      <c r="USC853" s="13"/>
      <c r="USD853" s="13"/>
      <c r="USE853" s="13"/>
      <c r="USF853" s="13"/>
      <c r="USG853" s="13"/>
      <c r="USH853" s="13"/>
      <c r="USI853" s="13"/>
      <c r="USJ853" s="13"/>
      <c r="USK853" s="13"/>
      <c r="USL853" s="13"/>
      <c r="USM853" s="13"/>
      <c r="USN853" s="13"/>
      <c r="USO853" s="13"/>
      <c r="USP853" s="13"/>
      <c r="USQ853" s="13"/>
      <c r="USR853" s="13"/>
      <c r="USS853" s="13"/>
      <c r="UST853" s="13"/>
      <c r="USU853" s="13"/>
      <c r="USV853" s="13"/>
      <c r="USW853" s="13"/>
      <c r="USX853" s="13"/>
      <c r="USY853" s="13"/>
      <c r="USZ853" s="13"/>
      <c r="UTA853" s="13"/>
      <c r="UTB853" s="13"/>
      <c r="UTC853" s="13"/>
      <c r="UTD853" s="13"/>
      <c r="UTE853" s="13"/>
      <c r="UTF853" s="13"/>
      <c r="UTG853" s="13"/>
      <c r="UTH853" s="13"/>
      <c r="UTI853" s="13"/>
      <c r="UTJ853" s="13"/>
      <c r="UTK853" s="13"/>
      <c r="UTL853" s="13"/>
      <c r="UTM853" s="13"/>
      <c r="UTN853" s="13"/>
      <c r="UTO853" s="13"/>
      <c r="UTP853" s="13"/>
      <c r="UTQ853" s="13"/>
      <c r="UTR853" s="13"/>
      <c r="UTS853" s="13"/>
      <c r="UTT853" s="13"/>
      <c r="UTU853" s="13"/>
      <c r="UTV853" s="13"/>
      <c r="UTW853" s="13"/>
      <c r="UTX853" s="13"/>
      <c r="UTY853" s="13"/>
      <c r="UTZ853" s="13"/>
      <c r="UUA853" s="13"/>
      <c r="UUB853" s="13"/>
      <c r="UUC853" s="13"/>
      <c r="UUD853" s="13"/>
      <c r="UUE853" s="13"/>
      <c r="UUF853" s="13"/>
      <c r="UUG853" s="13"/>
      <c r="UUH853" s="13"/>
      <c r="UUI853" s="13"/>
      <c r="UUJ853" s="13"/>
      <c r="UUK853" s="13"/>
      <c r="UUL853" s="13"/>
      <c r="UUM853" s="13"/>
      <c r="UUN853" s="13"/>
      <c r="UUO853" s="13"/>
      <c r="UUP853" s="13"/>
      <c r="UUQ853" s="13"/>
      <c r="UUR853" s="13"/>
      <c r="UUS853" s="13"/>
      <c r="UUT853" s="13"/>
      <c r="UUU853" s="13"/>
      <c r="UUV853" s="13"/>
      <c r="UUW853" s="13"/>
      <c r="UUX853" s="13"/>
      <c r="UUY853" s="13"/>
      <c r="UUZ853" s="13"/>
      <c r="UVA853" s="13"/>
      <c r="UVB853" s="13"/>
      <c r="UVC853" s="13"/>
      <c r="UVD853" s="13"/>
      <c r="UVE853" s="13"/>
      <c r="UVF853" s="13"/>
      <c r="UVG853" s="13"/>
      <c r="UVH853" s="13"/>
      <c r="UVI853" s="13"/>
      <c r="UVJ853" s="13"/>
      <c r="UVK853" s="13"/>
      <c r="UVL853" s="13"/>
      <c r="UVM853" s="13"/>
      <c r="UVN853" s="13"/>
      <c r="UVO853" s="13"/>
      <c r="UVP853" s="13"/>
      <c r="UVQ853" s="13"/>
      <c r="UVR853" s="13"/>
      <c r="UVS853" s="13"/>
      <c r="UVT853" s="13"/>
      <c r="UVU853" s="13"/>
      <c r="UVV853" s="13"/>
      <c r="UVW853" s="13"/>
      <c r="UVX853" s="13"/>
      <c r="UVY853" s="13"/>
      <c r="UVZ853" s="13"/>
      <c r="UWA853" s="13"/>
      <c r="UWB853" s="13"/>
      <c r="UWC853" s="13"/>
      <c r="UWD853" s="13"/>
      <c r="UWE853" s="13"/>
      <c r="UWF853" s="13"/>
      <c r="UWG853" s="13"/>
      <c r="UWH853" s="13"/>
      <c r="UWI853" s="13"/>
      <c r="UWJ853" s="13"/>
      <c r="UWK853" s="13"/>
      <c r="UWL853" s="13"/>
      <c r="UWM853" s="13"/>
      <c r="UWN853" s="13"/>
      <c r="UWO853" s="13"/>
      <c r="UWP853" s="13"/>
      <c r="UWQ853" s="13"/>
      <c r="UWR853" s="13"/>
      <c r="UWS853" s="13"/>
      <c r="UWT853" s="13"/>
      <c r="UWU853" s="13"/>
      <c r="UWV853" s="13"/>
      <c r="UWW853" s="13"/>
      <c r="UWX853" s="13"/>
      <c r="UWY853" s="13"/>
      <c r="UWZ853" s="13"/>
      <c r="UXA853" s="13"/>
      <c r="UXB853" s="13"/>
      <c r="UXC853" s="13"/>
      <c r="UXD853" s="13"/>
      <c r="UXE853" s="13"/>
      <c r="UXF853" s="13"/>
      <c r="UXG853" s="13"/>
      <c r="UXH853" s="13"/>
      <c r="UXI853" s="13"/>
      <c r="UXJ853" s="13"/>
      <c r="UXK853" s="13"/>
      <c r="UXL853" s="13"/>
      <c r="UXM853" s="13"/>
      <c r="UXN853" s="13"/>
      <c r="UXO853" s="13"/>
      <c r="UXP853" s="13"/>
      <c r="UXQ853" s="13"/>
      <c r="UXR853" s="13"/>
      <c r="UXS853" s="13"/>
      <c r="UXT853" s="13"/>
      <c r="UXU853" s="13"/>
      <c r="UXV853" s="13"/>
      <c r="UXW853" s="13"/>
      <c r="UXX853" s="13"/>
      <c r="UXY853" s="13"/>
      <c r="UXZ853" s="13"/>
      <c r="UYA853" s="13"/>
      <c r="UYB853" s="13"/>
      <c r="UYC853" s="13"/>
      <c r="UYD853" s="13"/>
      <c r="UYE853" s="13"/>
      <c r="UYF853" s="13"/>
      <c r="UYG853" s="13"/>
      <c r="UYH853" s="13"/>
      <c r="UYI853" s="13"/>
      <c r="UYJ853" s="13"/>
      <c r="UYK853" s="13"/>
      <c r="UYL853" s="13"/>
      <c r="UYM853" s="13"/>
      <c r="UYN853" s="13"/>
      <c r="UYO853" s="13"/>
      <c r="UYP853" s="13"/>
      <c r="UYQ853" s="13"/>
      <c r="UYR853" s="13"/>
      <c r="UYS853" s="13"/>
      <c r="UYT853" s="13"/>
      <c r="UYU853" s="13"/>
      <c r="UYV853" s="13"/>
      <c r="UYW853" s="13"/>
      <c r="UYX853" s="13"/>
      <c r="UYY853" s="13"/>
      <c r="UYZ853" s="13"/>
      <c r="UZA853" s="13"/>
      <c r="UZB853" s="13"/>
      <c r="UZC853" s="13"/>
      <c r="UZD853" s="13"/>
      <c r="UZE853" s="13"/>
      <c r="UZF853" s="13"/>
      <c r="UZG853" s="13"/>
      <c r="UZH853" s="13"/>
      <c r="UZI853" s="13"/>
      <c r="UZJ853" s="13"/>
      <c r="UZK853" s="13"/>
      <c r="UZL853" s="13"/>
      <c r="UZM853" s="13"/>
      <c r="UZN853" s="13"/>
      <c r="UZO853" s="13"/>
      <c r="UZP853" s="13"/>
      <c r="UZQ853" s="13"/>
      <c r="UZR853" s="13"/>
      <c r="UZS853" s="13"/>
      <c r="UZT853" s="13"/>
      <c r="UZU853" s="13"/>
      <c r="UZV853" s="13"/>
      <c r="UZW853" s="13"/>
      <c r="UZX853" s="13"/>
      <c r="UZY853" s="13"/>
      <c r="UZZ853" s="13"/>
      <c r="VAA853" s="13"/>
      <c r="VAB853" s="13"/>
      <c r="VAC853" s="13"/>
      <c r="VAD853" s="13"/>
      <c r="VAE853" s="13"/>
      <c r="VAF853" s="13"/>
      <c r="VAG853" s="13"/>
      <c r="VAH853" s="13"/>
      <c r="VAI853" s="13"/>
      <c r="VAJ853" s="13"/>
      <c r="VAK853" s="13"/>
      <c r="VAL853" s="13"/>
      <c r="VAM853" s="13"/>
      <c r="VAN853" s="13"/>
      <c r="VAO853" s="13"/>
      <c r="VAP853" s="13"/>
      <c r="VAQ853" s="13"/>
      <c r="VAR853" s="13"/>
      <c r="VAS853" s="13"/>
      <c r="VAT853" s="13"/>
      <c r="VAU853" s="13"/>
      <c r="VAV853" s="13"/>
      <c r="VAW853" s="13"/>
      <c r="VAX853" s="13"/>
      <c r="VAY853" s="13"/>
      <c r="VAZ853" s="13"/>
      <c r="VBA853" s="13"/>
      <c r="VBB853" s="13"/>
      <c r="VBC853" s="13"/>
      <c r="VBD853" s="13"/>
      <c r="VBE853" s="13"/>
      <c r="VBF853" s="13"/>
      <c r="VBG853" s="13"/>
      <c r="VBH853" s="13"/>
      <c r="VBI853" s="13"/>
      <c r="VBJ853" s="13"/>
      <c r="VBK853" s="13"/>
      <c r="VBL853" s="13"/>
      <c r="VBM853" s="13"/>
      <c r="VBN853" s="13"/>
      <c r="VBO853" s="13"/>
      <c r="VBP853" s="13"/>
      <c r="VBQ853" s="13"/>
      <c r="VBR853" s="13"/>
      <c r="VBS853" s="13"/>
      <c r="VBT853" s="13"/>
      <c r="VBU853" s="13"/>
      <c r="VBV853" s="13"/>
      <c r="VBW853" s="13"/>
      <c r="VBX853" s="13"/>
      <c r="VBY853" s="13"/>
      <c r="VBZ853" s="13"/>
      <c r="VCA853" s="13"/>
      <c r="VCB853" s="13"/>
      <c r="VCC853" s="13"/>
      <c r="VCD853" s="13"/>
      <c r="VCE853" s="13"/>
      <c r="VCF853" s="13"/>
      <c r="VCG853" s="13"/>
      <c r="VCH853" s="13"/>
      <c r="VCI853" s="13"/>
      <c r="VCJ853" s="13"/>
      <c r="VCK853" s="13"/>
      <c r="VCL853" s="13"/>
      <c r="VCM853" s="13"/>
      <c r="VCN853" s="13"/>
      <c r="VCO853" s="13"/>
      <c r="VCP853" s="13"/>
      <c r="VCQ853" s="13"/>
      <c r="VCR853" s="13"/>
      <c r="VCS853" s="13"/>
      <c r="VCT853" s="13"/>
      <c r="VCU853" s="13"/>
      <c r="VCV853" s="13"/>
      <c r="VCW853" s="13"/>
      <c r="VCX853" s="13"/>
      <c r="VCY853" s="13"/>
      <c r="VCZ853" s="13"/>
      <c r="VDA853" s="13"/>
      <c r="VDB853" s="13"/>
      <c r="VDC853" s="13"/>
      <c r="VDD853" s="13"/>
      <c r="VDE853" s="13"/>
      <c r="VDF853" s="13"/>
      <c r="VDG853" s="13"/>
      <c r="VDH853" s="13"/>
      <c r="VDI853" s="13"/>
      <c r="VDJ853" s="13"/>
      <c r="VDK853" s="13"/>
      <c r="VDL853" s="13"/>
      <c r="VDM853" s="13"/>
      <c r="VDN853" s="13"/>
      <c r="VDO853" s="13"/>
      <c r="VDP853" s="13"/>
      <c r="VDQ853" s="13"/>
      <c r="VDR853" s="13"/>
      <c r="VDS853" s="13"/>
      <c r="VDT853" s="13"/>
      <c r="VDU853" s="13"/>
      <c r="VDV853" s="13"/>
      <c r="VDW853" s="13"/>
      <c r="VDX853" s="13"/>
      <c r="VDY853" s="13"/>
      <c r="VDZ853" s="13"/>
      <c r="VEA853" s="13"/>
      <c r="VEB853" s="13"/>
      <c r="VEC853" s="13"/>
      <c r="VED853" s="13"/>
      <c r="VEE853" s="13"/>
      <c r="VEF853" s="13"/>
      <c r="VEG853" s="13"/>
      <c r="VEH853" s="13"/>
      <c r="VEI853" s="13"/>
      <c r="VEJ853" s="13"/>
      <c r="VEK853" s="13"/>
      <c r="VEL853" s="13"/>
      <c r="VEM853" s="13"/>
      <c r="VEN853" s="13"/>
      <c r="VEO853" s="13"/>
      <c r="VEP853" s="13"/>
      <c r="VEQ853" s="13"/>
      <c r="VER853" s="13"/>
      <c r="VES853" s="13"/>
      <c r="VET853" s="13"/>
      <c r="VEU853" s="13"/>
      <c r="VEV853" s="13"/>
      <c r="VEW853" s="13"/>
      <c r="VEX853" s="13"/>
      <c r="VEY853" s="13"/>
      <c r="VEZ853" s="13"/>
      <c r="VFA853" s="13"/>
      <c r="VFB853" s="13"/>
      <c r="VFC853" s="13"/>
      <c r="VFD853" s="13"/>
      <c r="VFE853" s="13"/>
      <c r="VFF853" s="13"/>
      <c r="VFG853" s="13"/>
      <c r="VFH853" s="13"/>
      <c r="VFI853" s="13"/>
      <c r="VFJ853" s="13"/>
      <c r="VFK853" s="13"/>
      <c r="VFL853" s="13"/>
      <c r="VFM853" s="13"/>
      <c r="VFN853" s="13"/>
      <c r="VFO853" s="13"/>
      <c r="VFP853" s="13"/>
      <c r="VFQ853" s="13"/>
      <c r="VFR853" s="13"/>
      <c r="VFS853" s="13"/>
      <c r="VFT853" s="13"/>
      <c r="VFU853" s="13"/>
      <c r="VFV853" s="13"/>
      <c r="VFW853" s="13"/>
      <c r="VFX853" s="13"/>
      <c r="VFY853" s="13"/>
      <c r="VFZ853" s="13"/>
      <c r="VGA853" s="13"/>
      <c r="VGB853" s="13"/>
      <c r="VGC853" s="13"/>
      <c r="VGD853" s="13"/>
      <c r="VGE853" s="13"/>
      <c r="VGF853" s="13"/>
      <c r="VGG853" s="13"/>
      <c r="VGH853" s="13"/>
      <c r="VGI853" s="13"/>
      <c r="VGJ853" s="13"/>
      <c r="VGK853" s="13"/>
      <c r="VGL853" s="13"/>
      <c r="VGM853" s="13"/>
      <c r="VGN853" s="13"/>
      <c r="VGO853" s="13"/>
      <c r="VGP853" s="13"/>
      <c r="VGQ853" s="13"/>
      <c r="VGR853" s="13"/>
      <c r="VGS853" s="13"/>
      <c r="VGT853" s="13"/>
      <c r="VGU853" s="13"/>
      <c r="VGV853" s="13"/>
      <c r="VGW853" s="13"/>
      <c r="VGX853" s="13"/>
      <c r="VGY853" s="13"/>
      <c r="VGZ853" s="13"/>
      <c r="VHA853" s="13"/>
      <c r="VHB853" s="13"/>
      <c r="VHC853" s="13"/>
      <c r="VHD853" s="13"/>
      <c r="VHE853" s="13"/>
      <c r="VHF853" s="13"/>
      <c r="VHG853" s="13"/>
      <c r="VHH853" s="13"/>
      <c r="VHI853" s="13"/>
      <c r="VHJ853" s="13"/>
      <c r="VHK853" s="13"/>
      <c r="VHL853" s="13"/>
      <c r="VHM853" s="13"/>
      <c r="VHN853" s="13"/>
      <c r="VHO853" s="13"/>
      <c r="VHP853" s="13"/>
      <c r="VHQ853" s="13"/>
      <c r="VHR853" s="13"/>
      <c r="VHS853" s="13"/>
      <c r="VHT853" s="13"/>
      <c r="VHU853" s="13"/>
      <c r="VHV853" s="13"/>
      <c r="VHW853" s="13"/>
      <c r="VHX853" s="13"/>
      <c r="VHY853" s="13"/>
      <c r="VHZ853" s="13"/>
      <c r="VIA853" s="13"/>
      <c r="VIB853" s="13"/>
      <c r="VIC853" s="13"/>
      <c r="VID853" s="13"/>
      <c r="VIE853" s="13"/>
      <c r="VIF853" s="13"/>
      <c r="VIG853" s="13"/>
      <c r="VIH853" s="13"/>
      <c r="VII853" s="13"/>
      <c r="VIJ853" s="13"/>
      <c r="VIK853" s="13"/>
      <c r="VIL853" s="13"/>
      <c r="VIM853" s="13"/>
      <c r="VIN853" s="13"/>
      <c r="VIO853" s="13"/>
      <c r="VIP853" s="13"/>
      <c r="VIQ853" s="13"/>
      <c r="VIR853" s="13"/>
      <c r="VIS853" s="13"/>
      <c r="VIT853" s="13"/>
      <c r="VIU853" s="13"/>
      <c r="VIV853" s="13"/>
      <c r="VIW853" s="13"/>
      <c r="VIX853" s="13"/>
      <c r="VIY853" s="13"/>
      <c r="VIZ853" s="13"/>
      <c r="VJA853" s="13"/>
      <c r="VJB853" s="13"/>
      <c r="VJC853" s="13"/>
      <c r="VJD853" s="13"/>
      <c r="VJE853" s="13"/>
      <c r="VJF853" s="13"/>
      <c r="VJG853" s="13"/>
      <c r="VJH853" s="13"/>
      <c r="VJI853" s="13"/>
      <c r="VJJ853" s="13"/>
      <c r="VJK853" s="13"/>
      <c r="VJL853" s="13"/>
      <c r="VJM853" s="13"/>
      <c r="VJN853" s="13"/>
      <c r="VJO853" s="13"/>
      <c r="VJP853" s="13"/>
      <c r="VJQ853" s="13"/>
      <c r="VJR853" s="13"/>
      <c r="VJS853" s="13"/>
      <c r="VJT853" s="13"/>
      <c r="VJU853" s="13"/>
      <c r="VJV853" s="13"/>
      <c r="VJW853" s="13"/>
      <c r="VJX853" s="13"/>
      <c r="VJY853" s="13"/>
      <c r="VJZ853" s="13"/>
      <c r="VKA853" s="13"/>
      <c r="VKB853" s="13"/>
      <c r="VKC853" s="13"/>
      <c r="VKD853" s="13"/>
      <c r="VKE853" s="13"/>
      <c r="VKF853" s="13"/>
      <c r="VKG853" s="13"/>
      <c r="VKH853" s="13"/>
      <c r="VKI853" s="13"/>
      <c r="VKJ853" s="13"/>
      <c r="VKK853" s="13"/>
      <c r="VKL853" s="13"/>
      <c r="VKM853" s="13"/>
      <c r="VKN853" s="13"/>
      <c r="VKO853" s="13"/>
      <c r="VKP853" s="13"/>
      <c r="VKQ853" s="13"/>
      <c r="VKR853" s="13"/>
      <c r="VKS853" s="13"/>
      <c r="VKT853" s="13"/>
      <c r="VKU853" s="13"/>
      <c r="VKV853" s="13"/>
      <c r="VKW853" s="13"/>
      <c r="VKX853" s="13"/>
      <c r="VKY853" s="13"/>
      <c r="VKZ853" s="13"/>
      <c r="VLA853" s="13"/>
      <c r="VLB853" s="13"/>
      <c r="VLC853" s="13"/>
      <c r="VLD853" s="13"/>
      <c r="VLE853" s="13"/>
      <c r="VLF853" s="13"/>
      <c r="VLG853" s="13"/>
      <c r="VLH853" s="13"/>
      <c r="VLI853" s="13"/>
      <c r="VLJ853" s="13"/>
      <c r="VLK853" s="13"/>
      <c r="VLL853" s="13"/>
      <c r="VLM853" s="13"/>
      <c r="VLN853" s="13"/>
      <c r="VLO853" s="13"/>
      <c r="VLP853" s="13"/>
      <c r="VLQ853" s="13"/>
      <c r="VLR853" s="13"/>
      <c r="VLS853" s="13"/>
      <c r="VLT853" s="13"/>
      <c r="VLU853" s="13"/>
      <c r="VLV853" s="13"/>
      <c r="VLW853" s="13"/>
      <c r="VLX853" s="13"/>
      <c r="VLY853" s="13"/>
      <c r="VLZ853" s="13"/>
      <c r="VMA853" s="13"/>
      <c r="VMB853" s="13"/>
      <c r="VMC853" s="13"/>
      <c r="VMD853" s="13"/>
      <c r="VME853" s="13"/>
      <c r="VMF853" s="13"/>
      <c r="VMG853" s="13"/>
      <c r="VMH853" s="13"/>
      <c r="VMI853" s="13"/>
      <c r="VMJ853" s="13"/>
      <c r="VMK853" s="13"/>
      <c r="VML853" s="13"/>
      <c r="VMM853" s="13"/>
      <c r="VMN853" s="13"/>
      <c r="VMO853" s="13"/>
      <c r="VMP853" s="13"/>
      <c r="VMQ853" s="13"/>
      <c r="VMR853" s="13"/>
      <c r="VMS853" s="13"/>
      <c r="VMT853" s="13"/>
      <c r="VMU853" s="13"/>
      <c r="VMV853" s="13"/>
      <c r="VMW853" s="13"/>
      <c r="VMX853" s="13"/>
      <c r="VMY853" s="13"/>
      <c r="VMZ853" s="13"/>
      <c r="VNA853" s="13"/>
      <c r="VNB853" s="13"/>
      <c r="VNC853" s="13"/>
      <c r="VND853" s="13"/>
      <c r="VNE853" s="13"/>
      <c r="VNF853" s="13"/>
      <c r="VNG853" s="13"/>
      <c r="VNH853" s="13"/>
      <c r="VNI853" s="13"/>
      <c r="VNJ853" s="13"/>
      <c r="VNK853" s="13"/>
      <c r="VNL853" s="13"/>
      <c r="VNM853" s="13"/>
      <c r="VNN853" s="13"/>
      <c r="VNO853" s="13"/>
      <c r="VNP853" s="13"/>
      <c r="VNQ853" s="13"/>
      <c r="VNR853" s="13"/>
      <c r="VNS853" s="13"/>
      <c r="VNT853" s="13"/>
      <c r="VNU853" s="13"/>
      <c r="VNV853" s="13"/>
      <c r="VNW853" s="13"/>
      <c r="VNX853" s="13"/>
      <c r="VNY853" s="13"/>
      <c r="VNZ853" s="13"/>
      <c r="VOA853" s="13"/>
      <c r="VOB853" s="13"/>
      <c r="VOC853" s="13"/>
      <c r="VOD853" s="13"/>
      <c r="VOE853" s="13"/>
      <c r="VOF853" s="13"/>
      <c r="VOG853" s="13"/>
      <c r="VOH853" s="13"/>
      <c r="VOI853" s="13"/>
      <c r="VOJ853" s="13"/>
      <c r="VOK853" s="13"/>
      <c r="VOL853" s="13"/>
      <c r="VOM853" s="13"/>
      <c r="VON853" s="13"/>
      <c r="VOO853" s="13"/>
      <c r="VOP853" s="13"/>
      <c r="VOQ853" s="13"/>
      <c r="VOR853" s="13"/>
      <c r="VOS853" s="13"/>
      <c r="VOT853" s="13"/>
      <c r="VOU853" s="13"/>
      <c r="VOV853" s="13"/>
      <c r="VOW853" s="13"/>
      <c r="VOX853" s="13"/>
      <c r="VOY853" s="13"/>
      <c r="VOZ853" s="13"/>
      <c r="VPA853" s="13"/>
      <c r="VPB853" s="13"/>
      <c r="VPC853" s="13"/>
      <c r="VPD853" s="13"/>
      <c r="VPE853" s="13"/>
      <c r="VPF853" s="13"/>
      <c r="VPG853" s="13"/>
      <c r="VPH853" s="13"/>
      <c r="VPI853" s="13"/>
      <c r="VPJ853" s="13"/>
      <c r="VPK853" s="13"/>
      <c r="VPL853" s="13"/>
      <c r="VPM853" s="13"/>
      <c r="VPN853" s="13"/>
      <c r="VPO853" s="13"/>
      <c r="VPP853" s="13"/>
      <c r="VPQ853" s="13"/>
      <c r="VPR853" s="13"/>
      <c r="VPS853" s="13"/>
      <c r="VPT853" s="13"/>
      <c r="VPU853" s="13"/>
      <c r="VPV853" s="13"/>
      <c r="VPW853" s="13"/>
      <c r="VPX853" s="13"/>
      <c r="VPY853" s="13"/>
      <c r="VPZ853" s="13"/>
      <c r="VQA853" s="13"/>
      <c r="VQB853" s="13"/>
      <c r="VQC853" s="13"/>
      <c r="VQD853" s="13"/>
      <c r="VQE853" s="13"/>
      <c r="VQF853" s="13"/>
      <c r="VQG853" s="13"/>
      <c r="VQH853" s="13"/>
      <c r="VQI853" s="13"/>
      <c r="VQJ853" s="13"/>
      <c r="VQK853" s="13"/>
      <c r="VQL853" s="13"/>
      <c r="VQM853" s="13"/>
      <c r="VQN853" s="13"/>
      <c r="VQO853" s="13"/>
      <c r="VQP853" s="13"/>
      <c r="VQQ853" s="13"/>
      <c r="VQR853" s="13"/>
      <c r="VQS853" s="13"/>
      <c r="VQT853" s="13"/>
      <c r="VQU853" s="13"/>
      <c r="VQV853" s="13"/>
      <c r="VQW853" s="13"/>
      <c r="VQX853" s="13"/>
      <c r="VQY853" s="13"/>
      <c r="VQZ853" s="13"/>
      <c r="VRA853" s="13"/>
      <c r="VRB853" s="13"/>
      <c r="VRC853" s="13"/>
      <c r="VRD853" s="13"/>
      <c r="VRE853" s="13"/>
      <c r="VRF853" s="13"/>
      <c r="VRG853" s="13"/>
      <c r="VRH853" s="13"/>
      <c r="VRI853" s="13"/>
      <c r="VRJ853" s="13"/>
      <c r="VRK853" s="13"/>
      <c r="VRL853" s="13"/>
      <c r="VRM853" s="13"/>
      <c r="VRN853" s="13"/>
      <c r="VRO853" s="13"/>
      <c r="VRP853" s="13"/>
      <c r="VRQ853" s="13"/>
      <c r="VRR853" s="13"/>
      <c r="VRS853" s="13"/>
      <c r="VRT853" s="13"/>
      <c r="VRU853" s="13"/>
      <c r="VRV853" s="13"/>
      <c r="VRW853" s="13"/>
      <c r="VRX853" s="13"/>
      <c r="VRY853" s="13"/>
      <c r="VRZ853" s="13"/>
      <c r="VSA853" s="13"/>
      <c r="VSB853" s="13"/>
      <c r="VSC853" s="13"/>
      <c r="VSD853" s="13"/>
      <c r="VSE853" s="13"/>
      <c r="VSF853" s="13"/>
      <c r="VSG853" s="13"/>
      <c r="VSH853" s="13"/>
      <c r="VSI853" s="13"/>
      <c r="VSJ853" s="13"/>
      <c r="VSK853" s="13"/>
      <c r="VSL853" s="13"/>
      <c r="VSM853" s="13"/>
      <c r="VSN853" s="13"/>
      <c r="VSO853" s="13"/>
      <c r="VSP853" s="13"/>
      <c r="VSQ853" s="13"/>
      <c r="VSR853" s="13"/>
      <c r="VSS853" s="13"/>
      <c r="VST853" s="13"/>
      <c r="VSU853" s="13"/>
      <c r="VSV853" s="13"/>
      <c r="VSW853" s="13"/>
      <c r="VSX853" s="13"/>
      <c r="VSY853" s="13"/>
      <c r="VSZ853" s="13"/>
      <c r="VTA853" s="13"/>
      <c r="VTB853" s="13"/>
      <c r="VTC853" s="13"/>
      <c r="VTD853" s="13"/>
      <c r="VTE853" s="13"/>
      <c r="VTF853" s="13"/>
      <c r="VTG853" s="13"/>
      <c r="VTH853" s="13"/>
      <c r="VTI853" s="13"/>
      <c r="VTJ853" s="13"/>
      <c r="VTK853" s="13"/>
      <c r="VTL853" s="13"/>
      <c r="VTM853" s="13"/>
      <c r="VTN853" s="13"/>
      <c r="VTO853" s="13"/>
      <c r="VTP853" s="13"/>
      <c r="VTQ853" s="13"/>
      <c r="VTR853" s="13"/>
      <c r="VTS853" s="13"/>
      <c r="VTT853" s="13"/>
      <c r="VTU853" s="13"/>
      <c r="VTV853" s="13"/>
      <c r="VTW853" s="13"/>
      <c r="VTX853" s="13"/>
      <c r="VTY853" s="13"/>
      <c r="VTZ853" s="13"/>
      <c r="VUA853" s="13"/>
      <c r="VUB853" s="13"/>
      <c r="VUC853" s="13"/>
      <c r="VUD853" s="13"/>
      <c r="VUE853" s="13"/>
      <c r="VUF853" s="13"/>
      <c r="VUG853" s="13"/>
      <c r="VUH853" s="13"/>
      <c r="VUI853" s="13"/>
      <c r="VUJ853" s="13"/>
      <c r="VUK853" s="13"/>
      <c r="VUL853" s="13"/>
      <c r="VUM853" s="13"/>
      <c r="VUN853" s="13"/>
      <c r="VUO853" s="13"/>
      <c r="VUP853" s="13"/>
      <c r="VUQ853" s="13"/>
      <c r="VUR853" s="13"/>
      <c r="VUS853" s="13"/>
      <c r="VUT853" s="13"/>
      <c r="VUU853" s="13"/>
      <c r="VUV853" s="13"/>
      <c r="VUW853" s="13"/>
      <c r="VUX853" s="13"/>
      <c r="VUY853" s="13"/>
      <c r="VUZ853" s="13"/>
      <c r="VVA853" s="13"/>
      <c r="VVB853" s="13"/>
      <c r="VVC853" s="13"/>
      <c r="VVD853" s="13"/>
      <c r="VVE853" s="13"/>
      <c r="VVF853" s="13"/>
      <c r="VVG853" s="13"/>
      <c r="VVH853" s="13"/>
      <c r="VVI853" s="13"/>
      <c r="VVJ853" s="13"/>
      <c r="VVK853" s="13"/>
      <c r="VVL853" s="13"/>
      <c r="VVM853" s="13"/>
      <c r="VVN853" s="13"/>
      <c r="VVO853" s="13"/>
      <c r="VVP853" s="13"/>
      <c r="VVQ853" s="13"/>
      <c r="VVR853" s="13"/>
      <c r="VVS853" s="13"/>
      <c r="VVT853" s="13"/>
      <c r="VVU853" s="13"/>
      <c r="VVV853" s="13"/>
      <c r="VVW853" s="13"/>
      <c r="VVX853" s="13"/>
      <c r="VVY853" s="13"/>
      <c r="VVZ853" s="13"/>
      <c r="VWA853" s="13"/>
      <c r="VWB853" s="13"/>
      <c r="VWC853" s="13"/>
      <c r="VWD853" s="13"/>
      <c r="VWE853" s="13"/>
      <c r="VWF853" s="13"/>
      <c r="VWG853" s="13"/>
      <c r="VWH853" s="13"/>
      <c r="VWI853" s="13"/>
      <c r="VWJ853" s="13"/>
      <c r="VWK853" s="13"/>
      <c r="VWL853" s="13"/>
      <c r="VWM853" s="13"/>
      <c r="VWN853" s="13"/>
      <c r="VWO853" s="13"/>
      <c r="VWP853" s="13"/>
      <c r="VWQ853" s="13"/>
      <c r="VWR853" s="13"/>
      <c r="VWS853" s="13"/>
      <c r="VWT853" s="13"/>
      <c r="VWU853" s="13"/>
      <c r="VWV853" s="13"/>
      <c r="VWW853" s="13"/>
      <c r="VWX853" s="13"/>
      <c r="VWY853" s="13"/>
      <c r="VWZ853" s="13"/>
      <c r="VXA853" s="13"/>
      <c r="VXB853" s="13"/>
      <c r="VXC853" s="13"/>
      <c r="VXD853" s="13"/>
      <c r="VXE853" s="13"/>
      <c r="VXF853" s="13"/>
      <c r="VXG853" s="13"/>
      <c r="VXH853" s="13"/>
      <c r="VXI853" s="13"/>
      <c r="VXJ853" s="13"/>
      <c r="VXK853" s="13"/>
      <c r="VXL853" s="13"/>
      <c r="VXM853" s="13"/>
      <c r="VXN853" s="13"/>
      <c r="VXO853" s="13"/>
      <c r="VXP853" s="13"/>
      <c r="VXQ853" s="13"/>
      <c r="VXR853" s="13"/>
      <c r="VXS853" s="13"/>
      <c r="VXT853" s="13"/>
      <c r="VXU853" s="13"/>
      <c r="VXV853" s="13"/>
      <c r="VXW853" s="13"/>
      <c r="VXX853" s="13"/>
      <c r="VXY853" s="13"/>
      <c r="VXZ853" s="13"/>
      <c r="VYA853" s="13"/>
      <c r="VYB853" s="13"/>
      <c r="VYC853" s="13"/>
      <c r="VYD853" s="13"/>
      <c r="VYE853" s="13"/>
      <c r="VYF853" s="13"/>
      <c r="VYG853" s="13"/>
      <c r="VYH853" s="13"/>
      <c r="VYI853" s="13"/>
      <c r="VYJ853" s="13"/>
      <c r="VYK853" s="13"/>
      <c r="VYL853" s="13"/>
      <c r="VYM853" s="13"/>
      <c r="VYN853" s="13"/>
      <c r="VYO853" s="13"/>
      <c r="VYP853" s="13"/>
      <c r="VYQ853" s="13"/>
      <c r="VYR853" s="13"/>
      <c r="VYS853" s="13"/>
      <c r="VYT853" s="13"/>
      <c r="VYU853" s="13"/>
      <c r="VYV853" s="13"/>
      <c r="VYW853" s="13"/>
      <c r="VYX853" s="13"/>
      <c r="VYY853" s="13"/>
      <c r="VYZ853" s="13"/>
      <c r="VZA853" s="13"/>
      <c r="VZB853" s="13"/>
      <c r="VZC853" s="13"/>
      <c r="VZD853" s="13"/>
      <c r="VZE853" s="13"/>
      <c r="VZF853" s="13"/>
      <c r="VZG853" s="13"/>
      <c r="VZH853" s="13"/>
      <c r="VZI853" s="13"/>
      <c r="VZJ853" s="13"/>
      <c r="VZK853" s="13"/>
      <c r="VZL853" s="13"/>
      <c r="VZM853" s="13"/>
      <c r="VZN853" s="13"/>
      <c r="VZO853" s="13"/>
      <c r="VZP853" s="13"/>
      <c r="VZQ853" s="13"/>
      <c r="VZR853" s="13"/>
      <c r="VZS853" s="13"/>
      <c r="VZT853" s="13"/>
      <c r="VZU853" s="13"/>
      <c r="VZV853" s="13"/>
      <c r="VZW853" s="13"/>
      <c r="VZX853" s="13"/>
      <c r="VZY853" s="13"/>
      <c r="VZZ853" s="13"/>
      <c r="WAA853" s="13"/>
      <c r="WAB853" s="13"/>
      <c r="WAC853" s="13"/>
      <c r="WAD853" s="13"/>
      <c r="WAE853" s="13"/>
      <c r="WAF853" s="13"/>
      <c r="WAG853" s="13"/>
      <c r="WAH853" s="13"/>
      <c r="WAI853" s="13"/>
      <c r="WAJ853" s="13"/>
      <c r="WAK853" s="13"/>
      <c r="WAL853" s="13"/>
      <c r="WAM853" s="13"/>
      <c r="WAN853" s="13"/>
      <c r="WAO853" s="13"/>
      <c r="WAP853" s="13"/>
      <c r="WAQ853" s="13"/>
      <c r="WAR853" s="13"/>
      <c r="WAS853" s="13"/>
      <c r="WAT853" s="13"/>
      <c r="WAU853" s="13"/>
      <c r="WAV853" s="13"/>
      <c r="WAW853" s="13"/>
      <c r="WAX853" s="13"/>
      <c r="WAY853" s="13"/>
      <c r="WAZ853" s="13"/>
      <c r="WBA853" s="13"/>
      <c r="WBB853" s="13"/>
      <c r="WBC853" s="13"/>
      <c r="WBD853" s="13"/>
      <c r="WBE853" s="13"/>
      <c r="WBF853" s="13"/>
      <c r="WBG853" s="13"/>
      <c r="WBH853" s="13"/>
      <c r="WBI853" s="13"/>
      <c r="WBJ853" s="13"/>
      <c r="WBK853" s="13"/>
      <c r="WBL853" s="13"/>
      <c r="WBM853" s="13"/>
      <c r="WBN853" s="13"/>
      <c r="WBO853" s="13"/>
      <c r="WBP853" s="13"/>
      <c r="WBQ853" s="13"/>
      <c r="WBR853" s="13"/>
      <c r="WBS853" s="13"/>
      <c r="WBT853" s="13"/>
      <c r="WBU853" s="13"/>
      <c r="WBV853" s="13"/>
      <c r="WBW853" s="13"/>
      <c r="WBX853" s="13"/>
      <c r="WBY853" s="13"/>
      <c r="WBZ853" s="13"/>
      <c r="WCA853" s="13"/>
      <c r="WCB853" s="13"/>
      <c r="WCC853" s="13"/>
      <c r="WCD853" s="13"/>
      <c r="WCE853" s="13"/>
      <c r="WCF853" s="13"/>
      <c r="WCG853" s="13"/>
      <c r="WCH853" s="13"/>
      <c r="WCI853" s="13"/>
      <c r="WCJ853" s="13"/>
      <c r="WCK853" s="13"/>
      <c r="WCL853" s="13"/>
      <c r="WCM853" s="13"/>
      <c r="WCN853" s="13"/>
      <c r="WCO853" s="13"/>
      <c r="WCP853" s="13"/>
      <c r="WCQ853" s="13"/>
      <c r="WCR853" s="13"/>
      <c r="WCS853" s="13"/>
      <c r="WCT853" s="13"/>
      <c r="WCU853" s="13"/>
      <c r="WCV853" s="13"/>
      <c r="WCW853" s="13"/>
      <c r="WCX853" s="13"/>
      <c r="WCY853" s="13"/>
      <c r="WCZ853" s="13"/>
      <c r="WDA853" s="13"/>
      <c r="WDB853" s="13"/>
      <c r="WDC853" s="13"/>
      <c r="WDD853" s="13"/>
      <c r="WDE853" s="13"/>
      <c r="WDF853" s="13"/>
      <c r="WDG853" s="13"/>
      <c r="WDH853" s="13"/>
      <c r="WDI853" s="13"/>
      <c r="WDJ853" s="13"/>
      <c r="WDK853" s="13"/>
      <c r="WDL853" s="13"/>
      <c r="WDM853" s="13"/>
      <c r="WDN853" s="13"/>
      <c r="WDO853" s="13"/>
      <c r="WDP853" s="13"/>
      <c r="WDQ853" s="13"/>
      <c r="WDR853" s="13"/>
      <c r="WDS853" s="13"/>
      <c r="WDT853" s="13"/>
      <c r="WDU853" s="13"/>
      <c r="WDV853" s="13"/>
      <c r="WDW853" s="13"/>
      <c r="WDX853" s="13"/>
      <c r="WDY853" s="13"/>
      <c r="WDZ853" s="13"/>
      <c r="WEA853" s="13"/>
      <c r="WEB853" s="13"/>
      <c r="WEC853" s="13"/>
      <c r="WED853" s="13"/>
      <c r="WEE853" s="13"/>
      <c r="WEF853" s="13"/>
      <c r="WEG853" s="13"/>
      <c r="WEH853" s="13"/>
      <c r="WEI853" s="13"/>
      <c r="WEJ853" s="13"/>
      <c r="WEK853" s="13"/>
      <c r="WEL853" s="13"/>
      <c r="WEM853" s="13"/>
      <c r="WEN853" s="13"/>
      <c r="WEO853" s="13"/>
      <c r="WEP853" s="13"/>
      <c r="WEQ853" s="13"/>
      <c r="WER853" s="13"/>
      <c r="WES853" s="13"/>
      <c r="WET853" s="13"/>
      <c r="WEU853" s="13"/>
      <c r="WEV853" s="13"/>
      <c r="WEW853" s="13"/>
      <c r="WEX853" s="13"/>
      <c r="WEY853" s="13"/>
      <c r="WEZ853" s="13"/>
      <c r="WFA853" s="13"/>
      <c r="WFB853" s="13"/>
      <c r="WFC853" s="13"/>
      <c r="WFD853" s="13"/>
      <c r="WFE853" s="13"/>
      <c r="WFF853" s="13"/>
      <c r="WFG853" s="13"/>
      <c r="WFH853" s="13"/>
      <c r="WFI853" s="13"/>
      <c r="WFJ853" s="13"/>
      <c r="WFK853" s="13"/>
      <c r="WFL853" s="13"/>
      <c r="WFM853" s="13"/>
      <c r="WFN853" s="13"/>
      <c r="WFO853" s="13"/>
      <c r="WFP853" s="13"/>
      <c r="WFQ853" s="13"/>
      <c r="WFR853" s="13"/>
      <c r="WFS853" s="13"/>
      <c r="WFT853" s="13"/>
      <c r="WFU853" s="13"/>
      <c r="WFV853" s="13"/>
      <c r="WFW853" s="13"/>
      <c r="WFX853" s="13"/>
      <c r="WFY853" s="13"/>
      <c r="WFZ853" s="13"/>
      <c r="WGA853" s="13"/>
      <c r="WGB853" s="13"/>
      <c r="WGC853" s="13"/>
      <c r="WGD853" s="13"/>
      <c r="WGE853" s="13"/>
      <c r="WGF853" s="13"/>
      <c r="WGG853" s="13"/>
      <c r="WGH853" s="13"/>
      <c r="WGI853" s="13"/>
      <c r="WGJ853" s="13"/>
      <c r="WGK853" s="13"/>
      <c r="WGL853" s="13"/>
      <c r="WGM853" s="13"/>
      <c r="WGN853" s="13"/>
      <c r="WGO853" s="13"/>
      <c r="WGP853" s="13"/>
      <c r="WGQ853" s="13"/>
      <c r="WGR853" s="13"/>
      <c r="WGS853" s="13"/>
      <c r="WGT853" s="13"/>
      <c r="WGU853" s="13"/>
      <c r="WGV853" s="13"/>
      <c r="WGW853" s="13"/>
      <c r="WGX853" s="13"/>
      <c r="WGY853" s="13"/>
      <c r="WGZ853" s="13"/>
      <c r="WHA853" s="13"/>
      <c r="WHB853" s="13"/>
      <c r="WHC853" s="13"/>
      <c r="WHD853" s="13"/>
      <c r="WHE853" s="13"/>
      <c r="WHF853" s="13"/>
      <c r="WHG853" s="13"/>
      <c r="WHH853" s="13"/>
      <c r="WHI853" s="13"/>
      <c r="WHJ853" s="13"/>
      <c r="WHK853" s="13"/>
      <c r="WHL853" s="13"/>
      <c r="WHM853" s="13"/>
      <c r="WHN853" s="13"/>
      <c r="WHO853" s="13"/>
      <c r="WHP853" s="13"/>
      <c r="WHQ853" s="13"/>
      <c r="WHR853" s="13"/>
      <c r="WHS853" s="13"/>
      <c r="WHT853" s="13"/>
      <c r="WHU853" s="13"/>
      <c r="WHV853" s="13"/>
      <c r="WHW853" s="13"/>
      <c r="WHX853" s="13"/>
      <c r="WHY853" s="13"/>
      <c r="WHZ853" s="13"/>
      <c r="WIA853" s="13"/>
      <c r="WIB853" s="13"/>
      <c r="WIC853" s="13"/>
      <c r="WID853" s="13"/>
      <c r="WIE853" s="13"/>
      <c r="WIF853" s="13"/>
      <c r="WIG853" s="13"/>
      <c r="WIH853" s="13"/>
      <c r="WII853" s="13"/>
      <c r="WIJ853" s="13"/>
      <c r="WIK853" s="13"/>
      <c r="WIL853" s="13"/>
      <c r="WIM853" s="13"/>
      <c r="WIN853" s="13"/>
      <c r="WIO853" s="13"/>
      <c r="WIP853" s="13"/>
      <c r="WIQ853" s="13"/>
      <c r="WIR853" s="13"/>
      <c r="WIS853" s="13"/>
      <c r="WIT853" s="13"/>
      <c r="WIU853" s="13"/>
      <c r="WIV853" s="13"/>
      <c r="WIW853" s="13"/>
      <c r="WIX853" s="13"/>
      <c r="WIY853" s="13"/>
      <c r="WIZ853" s="13"/>
      <c r="WJA853" s="13"/>
      <c r="WJB853" s="13"/>
      <c r="WJC853" s="13"/>
      <c r="WJD853" s="13"/>
      <c r="WJE853" s="13"/>
      <c r="WJF853" s="13"/>
      <c r="WJG853" s="13"/>
      <c r="WJH853" s="13"/>
      <c r="WJI853" s="13"/>
      <c r="WJJ853" s="13"/>
      <c r="WJK853" s="13"/>
      <c r="WJL853" s="13"/>
      <c r="WJM853" s="13"/>
      <c r="WJN853" s="13"/>
      <c r="WJO853" s="13"/>
      <c r="WJP853" s="13"/>
      <c r="WJQ853" s="13"/>
      <c r="WJR853" s="13"/>
      <c r="WJS853" s="13"/>
      <c r="WJT853" s="13"/>
      <c r="WJU853" s="13"/>
      <c r="WJV853" s="13"/>
      <c r="WJW853" s="13"/>
      <c r="WJX853" s="13"/>
      <c r="WJY853" s="13"/>
      <c r="WJZ853" s="13"/>
      <c r="WKA853" s="13"/>
      <c r="WKB853" s="13"/>
      <c r="WKC853" s="13"/>
      <c r="WKD853" s="13"/>
      <c r="WKE853" s="13"/>
      <c r="WKF853" s="13"/>
      <c r="WKG853" s="13"/>
      <c r="WKH853" s="13"/>
      <c r="WKI853" s="13"/>
      <c r="WKJ853" s="13"/>
      <c r="WKK853" s="13"/>
      <c r="WKL853" s="13"/>
      <c r="WKM853" s="13"/>
      <c r="WKN853" s="13"/>
      <c r="WKO853" s="13"/>
      <c r="WKP853" s="13"/>
      <c r="WKQ853" s="13"/>
      <c r="WKR853" s="13"/>
      <c r="WKS853" s="13"/>
      <c r="WKT853" s="13"/>
      <c r="WKU853" s="13"/>
      <c r="WKV853" s="13"/>
      <c r="WKW853" s="13"/>
      <c r="WKX853" s="13"/>
      <c r="WKY853" s="13"/>
      <c r="WKZ853" s="13"/>
      <c r="WLA853" s="13"/>
      <c r="WLB853" s="13"/>
      <c r="WLC853" s="13"/>
      <c r="WLD853" s="13"/>
      <c r="WLE853" s="13"/>
      <c r="WLF853" s="13"/>
      <c r="WLG853" s="13"/>
      <c r="WLH853" s="13"/>
      <c r="WLI853" s="13"/>
      <c r="WLJ853" s="13"/>
      <c r="WLK853" s="13"/>
      <c r="WLL853" s="13"/>
      <c r="WLM853" s="13"/>
      <c r="WLN853" s="13"/>
      <c r="WLO853" s="13"/>
      <c r="WLP853" s="13"/>
      <c r="WLQ853" s="13"/>
      <c r="WLR853" s="13"/>
      <c r="WLS853" s="13"/>
      <c r="WLT853" s="13"/>
      <c r="WLU853" s="13"/>
      <c r="WLV853" s="13"/>
      <c r="WLW853" s="13"/>
      <c r="WLX853" s="13"/>
      <c r="WLY853" s="13"/>
      <c r="WLZ853" s="13"/>
      <c r="WMA853" s="13"/>
      <c r="WMB853" s="13"/>
      <c r="WMC853" s="13"/>
      <c r="WMD853" s="13"/>
      <c r="WME853" s="13"/>
      <c r="WMF853" s="13"/>
      <c r="WMG853" s="13"/>
      <c r="WMH853" s="13"/>
      <c r="WMI853" s="13"/>
      <c r="WMJ853" s="13"/>
      <c r="WMK853" s="13"/>
      <c r="WML853" s="13"/>
      <c r="WMM853" s="13"/>
      <c r="WMN853" s="13"/>
      <c r="WMO853" s="13"/>
      <c r="WMP853" s="13"/>
      <c r="WMQ853" s="13"/>
      <c r="WMR853" s="13"/>
      <c r="WMS853" s="13"/>
      <c r="WMT853" s="13"/>
      <c r="WMU853" s="13"/>
      <c r="WMV853" s="13"/>
      <c r="WMW853" s="13"/>
      <c r="WMX853" s="13"/>
      <c r="WMY853" s="13"/>
      <c r="WMZ853" s="13"/>
      <c r="WNA853" s="13"/>
      <c r="WNB853" s="13"/>
      <c r="WNC853" s="13"/>
      <c r="WND853" s="13"/>
      <c r="WNE853" s="13"/>
      <c r="WNF853" s="13"/>
      <c r="WNG853" s="13"/>
      <c r="WNH853" s="13"/>
      <c r="WNI853" s="13"/>
      <c r="WNJ853" s="13"/>
      <c r="WNK853" s="13"/>
      <c r="WNL853" s="13"/>
      <c r="WNM853" s="13"/>
      <c r="WNN853" s="13"/>
      <c r="WNO853" s="13"/>
      <c r="WNP853" s="13"/>
      <c r="WNQ853" s="13"/>
      <c r="WNR853" s="13"/>
      <c r="WNS853" s="13"/>
      <c r="WNT853" s="13"/>
      <c r="WNU853" s="13"/>
      <c r="WNV853" s="13"/>
      <c r="WNW853" s="13"/>
      <c r="WNX853" s="13"/>
      <c r="WNY853" s="13"/>
      <c r="WNZ853" s="13"/>
      <c r="WOA853" s="13"/>
      <c r="WOB853" s="13"/>
      <c r="WOC853" s="13"/>
      <c r="WOD853" s="13"/>
      <c r="WOE853" s="13"/>
      <c r="WOF853" s="13"/>
      <c r="WOG853" s="13"/>
      <c r="WOH853" s="13"/>
      <c r="WOI853" s="13"/>
      <c r="WOJ853" s="13"/>
      <c r="WOK853" s="13"/>
      <c r="WOL853" s="13"/>
      <c r="WOM853" s="13"/>
      <c r="WON853" s="13"/>
      <c r="WOO853" s="13"/>
      <c r="WOP853" s="13"/>
      <c r="WOQ853" s="13"/>
      <c r="WOR853" s="13"/>
      <c r="WOS853" s="13"/>
      <c r="WOT853" s="13"/>
      <c r="WOU853" s="13"/>
      <c r="WOV853" s="13"/>
      <c r="WOW853" s="13"/>
      <c r="WOX853" s="13"/>
      <c r="WOY853" s="13"/>
      <c r="WOZ853" s="13"/>
      <c r="WPA853" s="13"/>
      <c r="WPB853" s="13"/>
      <c r="WPC853" s="13"/>
      <c r="WPD853" s="13"/>
      <c r="WPE853" s="13"/>
      <c r="WPF853" s="13"/>
      <c r="WPG853" s="13"/>
      <c r="WPH853" s="13"/>
      <c r="WPI853" s="13"/>
      <c r="WPJ853" s="13"/>
      <c r="WPK853" s="13"/>
      <c r="WPL853" s="13"/>
      <c r="WPM853" s="13"/>
      <c r="WPN853" s="13"/>
      <c r="WPO853" s="13"/>
      <c r="WPP853" s="13"/>
      <c r="WPQ853" s="13"/>
      <c r="WPR853" s="13"/>
      <c r="WPS853" s="13"/>
      <c r="WPT853" s="13"/>
      <c r="WPU853" s="13"/>
      <c r="WPV853" s="13"/>
      <c r="WPW853" s="13"/>
      <c r="WPX853" s="13"/>
      <c r="WPY853" s="13"/>
      <c r="WPZ853" s="13"/>
      <c r="WQA853" s="13"/>
      <c r="WQB853" s="13"/>
      <c r="WQC853" s="13"/>
      <c r="WQD853" s="13"/>
      <c r="WQE853" s="13"/>
      <c r="WQF853" s="13"/>
      <c r="WQG853" s="13"/>
      <c r="WQH853" s="13"/>
      <c r="WQI853" s="13"/>
      <c r="WQJ853" s="13"/>
      <c r="WQK853" s="13"/>
      <c r="WQL853" s="13"/>
      <c r="WQM853" s="13"/>
      <c r="WQN853" s="13"/>
      <c r="WQO853" s="13"/>
      <c r="WQP853" s="13"/>
      <c r="WQQ853" s="13"/>
      <c r="WQR853" s="13"/>
      <c r="WQS853" s="13"/>
      <c r="WQT853" s="13"/>
      <c r="WQU853" s="13"/>
      <c r="WQV853" s="13"/>
      <c r="WQW853" s="13"/>
      <c r="WQX853" s="13"/>
      <c r="WQY853" s="13"/>
      <c r="WQZ853" s="13"/>
      <c r="WRA853" s="13"/>
      <c r="WRB853" s="13"/>
      <c r="WRC853" s="13"/>
      <c r="WRD853" s="13"/>
      <c r="WRE853" s="13"/>
      <c r="WRF853" s="13"/>
      <c r="WRG853" s="13"/>
      <c r="WRH853" s="13"/>
      <c r="WRI853" s="13"/>
      <c r="WRJ853" s="13"/>
      <c r="WRK853" s="13"/>
      <c r="WRL853" s="13"/>
      <c r="WRM853" s="13"/>
      <c r="WRN853" s="13"/>
      <c r="WRO853" s="13"/>
      <c r="WRP853" s="13"/>
      <c r="WRQ853" s="13"/>
      <c r="WRR853" s="13"/>
      <c r="WRS853" s="13"/>
      <c r="WRT853" s="13"/>
      <c r="WRU853" s="13"/>
      <c r="WRV853" s="13"/>
      <c r="WRW853" s="13"/>
      <c r="WRX853" s="13"/>
      <c r="WRY853" s="13"/>
      <c r="WRZ853" s="13"/>
      <c r="WSA853" s="13"/>
      <c r="WSB853" s="13"/>
      <c r="WSC853" s="13"/>
      <c r="WSD853" s="13"/>
      <c r="WSE853" s="13"/>
      <c r="WSF853" s="13"/>
      <c r="WSG853" s="13"/>
      <c r="WSH853" s="13"/>
      <c r="WSI853" s="13"/>
      <c r="WSJ853" s="13"/>
      <c r="WSK853" s="13"/>
      <c r="WSL853" s="13"/>
      <c r="WSM853" s="13"/>
      <c r="WSN853" s="13"/>
      <c r="WSO853" s="13"/>
      <c r="WSP853" s="13"/>
      <c r="WSQ853" s="13"/>
      <c r="WSR853" s="13"/>
      <c r="WSS853" s="13"/>
      <c r="WST853" s="13"/>
      <c r="WSU853" s="13"/>
      <c r="WSV853" s="13"/>
      <c r="WSW853" s="13"/>
      <c r="WSX853" s="13"/>
      <c r="WSY853" s="13"/>
      <c r="WSZ853" s="13"/>
      <c r="WTA853" s="13"/>
      <c r="WTB853" s="13"/>
      <c r="WTC853" s="13"/>
      <c r="WTD853" s="13"/>
      <c r="WTE853" s="13"/>
      <c r="WTF853" s="13"/>
      <c r="WTG853" s="13"/>
      <c r="WTH853" s="13"/>
      <c r="WTI853" s="13"/>
      <c r="WTJ853" s="13"/>
      <c r="WTK853" s="13"/>
      <c r="WTL853" s="13"/>
      <c r="WTM853" s="13"/>
      <c r="WTN853" s="13"/>
      <c r="WTO853" s="13"/>
      <c r="WTP853" s="13"/>
      <c r="WTQ853" s="13"/>
      <c r="WTR853" s="13"/>
      <c r="WTS853" s="13"/>
      <c r="WTT853" s="13"/>
      <c r="WTU853" s="13"/>
      <c r="WTV853" s="13"/>
      <c r="WTW853" s="13"/>
      <c r="WTX853" s="13"/>
      <c r="WTY853" s="13"/>
      <c r="WTZ853" s="13"/>
      <c r="WUA853" s="13"/>
      <c r="WUB853" s="13"/>
      <c r="WUC853" s="13"/>
      <c r="WUD853" s="13"/>
      <c r="WUE853" s="13"/>
      <c r="WUF853" s="13"/>
      <c r="WUG853" s="13"/>
      <c r="WUH853" s="13"/>
      <c r="WUI853" s="13"/>
      <c r="WUJ853" s="13"/>
      <c r="WUK853" s="13"/>
      <c r="WUL853" s="13"/>
      <c r="WUM853" s="13"/>
      <c r="WUN853" s="13"/>
      <c r="WUO853" s="13"/>
      <c r="WUP853" s="13"/>
      <c r="WUQ853" s="13"/>
      <c r="WUR853" s="13"/>
      <c r="WUS853" s="13"/>
      <c r="WUT853" s="13"/>
      <c r="WUU853" s="13"/>
      <c r="WUV853" s="13"/>
      <c r="WUW853" s="13"/>
      <c r="WUX853" s="13"/>
      <c r="WUY853" s="13"/>
      <c r="WUZ853" s="13"/>
      <c r="WVA853" s="13"/>
      <c r="WVB853" s="13"/>
      <c r="WVC853" s="13"/>
      <c r="WVD853" s="13"/>
      <c r="WVE853" s="13"/>
      <c r="WVF853" s="13"/>
      <c r="WVG853" s="13"/>
      <c r="WVH853" s="13"/>
      <c r="WVI853" s="13"/>
      <c r="WVJ853" s="13"/>
      <c r="WVK853" s="13"/>
      <c r="WVL853" s="13"/>
      <c r="WVM853" s="13"/>
      <c r="WVN853" s="13"/>
      <c r="WVO853" s="13"/>
      <c r="WVP853" s="13"/>
      <c r="WVQ853" s="13"/>
      <c r="WVR853" s="13"/>
      <c r="WVS853" s="13"/>
      <c r="WVT853" s="13"/>
      <c r="WVU853" s="13"/>
      <c r="WVV853" s="13"/>
      <c r="WVW853" s="13"/>
      <c r="WVX853" s="13"/>
      <c r="WVY853" s="13"/>
      <c r="WVZ853" s="13"/>
      <c r="WWA853" s="13"/>
      <c r="WWB853" s="13"/>
      <c r="WWC853" s="13"/>
      <c r="WWD853" s="13"/>
      <c r="WWE853" s="13"/>
      <c r="WWF853" s="13"/>
      <c r="WWG853" s="13"/>
      <c r="WWH853" s="13"/>
      <c r="WWI853" s="13"/>
      <c r="WWJ853" s="13"/>
      <c r="WWK853" s="13"/>
      <c r="WWL853" s="13"/>
      <c r="WWM853" s="13"/>
      <c r="WWN853" s="13"/>
      <c r="WWO853" s="13"/>
      <c r="WWP853" s="13"/>
      <c r="WWQ853" s="13"/>
      <c r="WWR853" s="13"/>
      <c r="WWS853" s="13"/>
      <c r="WWT853" s="13"/>
      <c r="WWU853" s="13"/>
      <c r="WWV853" s="13"/>
      <c r="WWW853" s="13"/>
      <c r="WWX853" s="13"/>
      <c r="WWY853" s="13"/>
      <c r="WWZ853" s="13"/>
      <c r="WXA853" s="13"/>
      <c r="WXB853" s="13"/>
      <c r="WXC853" s="13"/>
      <c r="WXD853" s="13"/>
      <c r="WXE853" s="13"/>
      <c r="WXF853" s="13"/>
      <c r="WXG853" s="13"/>
      <c r="WXH853" s="13"/>
      <c r="WXI853" s="13"/>
      <c r="WXJ853" s="13"/>
      <c r="WXK853" s="13"/>
      <c r="WXL853" s="13"/>
      <c r="WXM853" s="13"/>
      <c r="WXN853" s="13"/>
      <c r="WXO853" s="13"/>
      <c r="WXP853" s="13"/>
      <c r="WXQ853" s="13"/>
      <c r="WXR853" s="13"/>
      <c r="WXS853" s="13"/>
      <c r="WXT853" s="13"/>
      <c r="WXU853" s="13"/>
      <c r="WXV853" s="13"/>
      <c r="WXW853" s="13"/>
      <c r="WXX853" s="13"/>
      <c r="WXY853" s="13"/>
      <c r="WXZ853" s="13"/>
      <c r="WYA853" s="13"/>
      <c r="WYB853" s="13"/>
      <c r="WYC853" s="13"/>
      <c r="WYD853" s="13"/>
      <c r="WYE853" s="13"/>
      <c r="WYF853" s="13"/>
      <c r="WYG853" s="13"/>
      <c r="WYH853" s="13"/>
      <c r="WYI853" s="13"/>
      <c r="WYJ853" s="13"/>
      <c r="WYK853" s="13"/>
      <c r="WYL853" s="13"/>
      <c r="WYM853" s="13"/>
      <c r="WYN853" s="13"/>
      <c r="WYO853" s="13"/>
      <c r="WYP853" s="13"/>
      <c r="WYQ853" s="13"/>
      <c r="WYR853" s="13"/>
      <c r="WYS853" s="13"/>
      <c r="WYT853" s="13"/>
      <c r="WYU853" s="13"/>
      <c r="WYV853" s="13"/>
      <c r="WYW853" s="13"/>
      <c r="WYX853" s="13"/>
      <c r="WYY853" s="13"/>
      <c r="WYZ853" s="13"/>
      <c r="WZA853" s="13"/>
      <c r="WZB853" s="13"/>
      <c r="WZC853" s="13"/>
      <c r="WZD853" s="13"/>
      <c r="WZE853" s="13"/>
      <c r="WZF853" s="13"/>
      <c r="WZG853" s="13"/>
      <c r="WZH853" s="13"/>
      <c r="WZI853" s="13"/>
      <c r="WZJ853" s="13"/>
      <c r="WZK853" s="13"/>
      <c r="WZL853" s="13"/>
      <c r="WZM853" s="13"/>
      <c r="WZN853" s="13"/>
      <c r="WZO853" s="13"/>
      <c r="WZP853" s="13"/>
      <c r="WZQ853" s="13"/>
      <c r="WZR853" s="13"/>
      <c r="WZS853" s="13"/>
      <c r="WZT853" s="13"/>
      <c r="WZU853" s="13"/>
      <c r="WZV853" s="13"/>
      <c r="WZW853" s="13"/>
      <c r="WZX853" s="13"/>
      <c r="WZY853" s="13"/>
      <c r="WZZ853" s="13"/>
      <c r="XAA853" s="13"/>
      <c r="XAB853" s="13"/>
      <c r="XAC853" s="13"/>
      <c r="XAD853" s="13"/>
      <c r="XAE853" s="13"/>
      <c r="XAF853" s="13"/>
      <c r="XAG853" s="13"/>
      <c r="XAH853" s="13"/>
      <c r="XAI853" s="13"/>
      <c r="XAJ853" s="13"/>
      <c r="XAK853" s="13"/>
      <c r="XAL853" s="13"/>
      <c r="XAM853" s="13"/>
      <c r="XAN853" s="13"/>
      <c r="XAO853" s="13"/>
      <c r="XAP853" s="13"/>
      <c r="XAQ853" s="13"/>
      <c r="XAR853" s="13"/>
      <c r="XAS853" s="13"/>
      <c r="XAT853" s="13"/>
      <c r="XAU853" s="13"/>
      <c r="XAV853" s="13"/>
      <c r="XAW853" s="13"/>
      <c r="XAX853" s="13"/>
      <c r="XAY853" s="13"/>
      <c r="XAZ853" s="13"/>
      <c r="XBA853" s="13"/>
      <c r="XBB853" s="13"/>
      <c r="XBC853" s="13"/>
      <c r="XBD853" s="13"/>
      <c r="XBE853" s="13"/>
      <c r="XBF853" s="13"/>
      <c r="XBG853" s="13"/>
      <c r="XBH853" s="13"/>
      <c r="XBI853" s="13"/>
      <c r="XBJ853" s="13"/>
      <c r="XBK853" s="13"/>
      <c r="XBL853" s="13"/>
      <c r="XBM853" s="13"/>
      <c r="XBN853" s="13"/>
      <c r="XBO853" s="13"/>
      <c r="XBP853" s="13"/>
      <c r="XBQ853" s="13"/>
      <c r="XBR853" s="13"/>
      <c r="XBS853" s="13"/>
      <c r="XBT853" s="13"/>
      <c r="XBU853" s="13"/>
      <c r="XBV853" s="13"/>
      <c r="XBW853" s="13"/>
      <c r="XBX853" s="13"/>
      <c r="XBY853" s="13"/>
      <c r="XBZ853" s="13"/>
      <c r="XCA853" s="13"/>
      <c r="XCB853" s="13"/>
      <c r="XCC853" s="13"/>
      <c r="XCD853" s="13"/>
      <c r="XCE853" s="13"/>
      <c r="XCF853" s="13"/>
      <c r="XCG853" s="13"/>
      <c r="XCH853" s="13"/>
      <c r="XCI853" s="13"/>
      <c r="XCJ853" s="13"/>
      <c r="XCK853" s="13"/>
      <c r="XCL853" s="13"/>
      <c r="XCM853" s="13"/>
      <c r="XCN853" s="13"/>
      <c r="XCO853" s="13"/>
      <c r="XCP853" s="13"/>
      <c r="XCQ853" s="13"/>
      <c r="XCR853" s="13"/>
      <c r="XCS853" s="13"/>
      <c r="XCT853" s="13"/>
      <c r="XCU853" s="13"/>
      <c r="XCV853" s="13"/>
      <c r="XCW853" s="13"/>
      <c r="XCX853" s="13"/>
      <c r="XCY853" s="13"/>
      <c r="XCZ853" s="13"/>
      <c r="XDA853" s="13"/>
      <c r="XDB853" s="13"/>
      <c r="XDC853" s="13"/>
      <c r="XDD853" s="13"/>
      <c r="XDE853" s="13"/>
      <c r="XDF853" s="13"/>
      <c r="XDG853" s="13"/>
      <c r="XDH853" s="13"/>
      <c r="XDI853" s="13"/>
      <c r="XDJ853" s="13"/>
      <c r="XDK853" s="13"/>
      <c r="XDL853" s="13"/>
      <c r="XDM853" s="13"/>
      <c r="XDN853" s="13"/>
      <c r="XDO853" s="13"/>
      <c r="XDP853" s="13"/>
      <c r="XDQ853" s="13"/>
      <c r="XDR853" s="13"/>
      <c r="XDS853" s="13"/>
      <c r="XDT853" s="13"/>
      <c r="XDU853" s="13"/>
      <c r="XDV853" s="13"/>
      <c r="XDW853" s="13"/>
      <c r="XDX853" s="13"/>
      <c r="XDY853" s="13"/>
      <c r="XDZ853" s="13"/>
      <c r="XEA853" s="13"/>
      <c r="XEB853" s="13"/>
      <c r="XEC853" s="13"/>
      <c r="XED853" s="13"/>
      <c r="XEE853" s="13"/>
      <c r="XEF853" s="13"/>
      <c r="XEG853" s="13"/>
      <c r="XEH853" s="13"/>
      <c r="XEI853" s="13"/>
      <c r="XEJ853" s="13"/>
      <c r="XEK853" s="13"/>
      <c r="XEL853" s="13"/>
      <c r="XEM853" s="13"/>
      <c r="XEN853" s="13"/>
      <c r="XEO853" s="13"/>
      <c r="XEP853" s="13"/>
      <c r="XEQ853" s="13"/>
      <c r="XER853" s="13"/>
      <c r="XES853" s="13"/>
      <c r="XET853" s="13"/>
      <c r="XEU853" s="13"/>
      <c r="XEV853" s="13"/>
      <c r="XEW853" s="13"/>
      <c r="XEX853" s="13"/>
    </row>
    <row r="854" s="1" customFormat="1" spans="2:13">
      <c r="B854" s="6"/>
      <c r="C854" s="7"/>
      <c r="D854" s="8"/>
      <c r="E854" s="9"/>
      <c r="F854" s="9"/>
      <c r="G854" s="9"/>
      <c r="H854" s="9"/>
      <c r="I854" s="10"/>
      <c r="J854" s="12"/>
      <c r="K854" s="12"/>
      <c r="L854" s="6"/>
      <c r="M854" s="11"/>
    </row>
    <row r="855" spans="6:10">
      <c r="F855" s="40"/>
      <c r="I855" s="41"/>
      <c r="J855" s="42"/>
    </row>
    <row r="856" spans="6:10">
      <c r="F856" s="40"/>
      <c r="I856" s="41"/>
      <c r="J856" s="42"/>
    </row>
    <row r="857" spans="6:10">
      <c r="F857" s="40"/>
      <c r="I857" s="41"/>
      <c r="J857" s="42"/>
    </row>
  </sheetData>
  <mergeCells count="1">
    <mergeCell ref="A1:O1"/>
  </mergeCells>
  <pageMargins left="0.393055555555556" right="0.354166666666667" top="0.393055555555556" bottom="0.314583333333333" header="0.275" footer="0.156944444444444"/>
  <pageSetup paperSize="9" scale="59" fitToHeight="0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20260309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周洁</cp:lastModifiedBy>
  <cp:revision>1</cp:revision>
  <dcterms:created xsi:type="dcterms:W3CDTF">2006-09-16T00:00:00Z</dcterms:created>
  <dcterms:modified xsi:type="dcterms:W3CDTF">2026-03-23T09:52:29Z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KSOReadingLayout">
    <vt:bool>true</vt:bool>
  </property>
  <property fmtid="{D5CDD505-2E9C-101B-9397-08002B2CF9AE}" pid="4" name="ICV">
    <vt:lpwstr>ED6694F6B50A41FB8CEF31014C0DF774</vt:lpwstr>
  </property>
</Properties>
</file>