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0" windowHeight="10920" activeTab="2"/>
  </bookViews>
  <sheets>
    <sheet name="附件1" sheetId="2" r:id="rId1"/>
    <sheet name="附件2" sheetId="1" r:id="rId2"/>
    <sheet name="附件3" sheetId="4" r:id="rId3"/>
    <sheet name="Sheet2" sheetId="7" r:id="rId4"/>
  </sheets>
  <definedNames>
    <definedName name="_xlnm._FilterDatabase" localSheetId="1" hidden="1">附件2!$A$5:$L$123</definedName>
    <definedName name="_xlnm.Print_Area" localSheetId="0">附件1!$A$1:$D$51</definedName>
    <definedName name="_xlnm.Print_Area" localSheetId="1">附件2!$A$1:$L$124</definedName>
    <definedName name="_xlnm.Print_Titles" localSheetId="0">附件1!$1:$7</definedName>
    <definedName name="_xlnm.Print_Titles" localSheetId="1">附件2!$1:$5</definedName>
    <definedName name="_xlnm.Print_Titles" localSheetId="2">附件3!$1:$5</definedName>
  </definedNames>
  <calcPr calcId="124519"/>
</workbook>
</file>

<file path=xl/calcChain.xml><?xml version="1.0" encoding="utf-8"?>
<calcChain xmlns="http://schemas.openxmlformats.org/spreadsheetml/2006/main">
  <c r="D12" i="7"/>
  <c r="C12"/>
  <c r="B12"/>
  <c r="D11"/>
  <c r="D10"/>
  <c r="D9"/>
  <c r="D8"/>
  <c r="D7"/>
  <c r="D6"/>
  <c r="D5"/>
  <c r="D4"/>
  <c r="D3"/>
  <c r="D2"/>
  <c r="G42" i="4"/>
  <c r="F42"/>
  <c r="G34"/>
  <c r="F34"/>
  <c r="G32"/>
  <c r="G27"/>
  <c r="F27"/>
  <c r="D17"/>
  <c r="D46" s="1"/>
  <c r="C17"/>
  <c r="C46" s="1"/>
  <c r="B17"/>
  <c r="B46" s="1"/>
  <c r="G15"/>
  <c r="F15"/>
  <c r="G14"/>
  <c r="F14"/>
  <c r="G10"/>
  <c r="F10"/>
  <c r="G7"/>
  <c r="G40" s="1"/>
  <c r="F7"/>
  <c r="F40" s="1"/>
  <c r="F46" s="1"/>
  <c r="D122" i="1"/>
  <c r="L122" s="1"/>
  <c r="D119"/>
  <c r="L119" s="1"/>
  <c r="K118"/>
  <c r="I118"/>
  <c r="H118"/>
  <c r="G118"/>
  <c r="F118"/>
  <c r="E118"/>
  <c r="C118"/>
  <c r="L117"/>
  <c r="D117"/>
  <c r="D115"/>
  <c r="L115" s="1"/>
  <c r="D114"/>
  <c r="L114" s="1"/>
  <c r="D113"/>
  <c r="L113" s="1"/>
  <c r="D112"/>
  <c r="L112" s="1"/>
  <c r="D111"/>
  <c r="L111" s="1"/>
  <c r="D110"/>
  <c r="L110" s="1"/>
  <c r="D109"/>
  <c r="L109" s="1"/>
  <c r="D108"/>
  <c r="L108" s="1"/>
  <c r="D107"/>
  <c r="L107" s="1"/>
  <c r="D106"/>
  <c r="L106" s="1"/>
  <c r="D105"/>
  <c r="L105" s="1"/>
  <c r="D104"/>
  <c r="L104" s="1"/>
  <c r="D103"/>
  <c r="L103" s="1"/>
  <c r="K102"/>
  <c r="J102"/>
  <c r="I102"/>
  <c r="H102"/>
  <c r="G102"/>
  <c r="F102"/>
  <c r="D102"/>
  <c r="C102"/>
  <c r="L102" s="1"/>
  <c r="D101"/>
  <c r="L101" s="1"/>
  <c r="L100"/>
  <c r="D100"/>
  <c r="L99"/>
  <c r="D99"/>
  <c r="K98"/>
  <c r="J98"/>
  <c r="I98"/>
  <c r="H98"/>
  <c r="G98"/>
  <c r="F98"/>
  <c r="D98" s="1"/>
  <c r="C98"/>
  <c r="L98" s="1"/>
  <c r="D97"/>
  <c r="L97" s="1"/>
  <c r="D96"/>
  <c r="L96" s="1"/>
  <c r="D95"/>
  <c r="L95" s="1"/>
  <c r="K94"/>
  <c r="J94"/>
  <c r="I94"/>
  <c r="H94"/>
  <c r="G94"/>
  <c r="F94"/>
  <c r="D94"/>
  <c r="L94" s="1"/>
  <c r="C94"/>
  <c r="L93"/>
  <c r="D93"/>
  <c r="L92"/>
  <c r="D92"/>
  <c r="L91"/>
  <c r="D91"/>
  <c r="L90"/>
  <c r="D90"/>
  <c r="K89"/>
  <c r="J89"/>
  <c r="I89"/>
  <c r="H89"/>
  <c r="G89"/>
  <c r="F89"/>
  <c r="E89"/>
  <c r="D89" s="1"/>
  <c r="L89" s="1"/>
  <c r="C89"/>
  <c r="L88"/>
  <c r="D88"/>
  <c r="L87"/>
  <c r="D87"/>
  <c r="L86"/>
  <c r="D86"/>
  <c r="L85"/>
  <c r="D85"/>
  <c r="L84"/>
  <c r="D84"/>
  <c r="L83"/>
  <c r="D83"/>
  <c r="K82"/>
  <c r="I82"/>
  <c r="H82"/>
  <c r="G82"/>
  <c r="F82"/>
  <c r="D82"/>
  <c r="L82" s="1"/>
  <c r="C82"/>
  <c r="L81"/>
  <c r="D81"/>
  <c r="D80"/>
  <c r="L80" s="1"/>
  <c r="L79"/>
  <c r="D79"/>
  <c r="L78"/>
  <c r="D78"/>
  <c r="D77"/>
  <c r="L77" s="1"/>
  <c r="L76"/>
  <c r="D76"/>
  <c r="L75"/>
  <c r="D75"/>
  <c r="D74"/>
  <c r="L74" s="1"/>
  <c r="L73"/>
  <c r="D73"/>
  <c r="K72"/>
  <c r="J72"/>
  <c r="I72"/>
  <c r="H72"/>
  <c r="G72"/>
  <c r="F72"/>
  <c r="D72" s="1"/>
  <c r="C72"/>
  <c r="D71"/>
  <c r="L71" s="1"/>
  <c r="D70"/>
  <c r="L70" s="1"/>
  <c r="D69"/>
  <c r="L69" s="1"/>
  <c r="D68"/>
  <c r="L68" s="1"/>
  <c r="D67"/>
  <c r="L67" s="1"/>
  <c r="K66"/>
  <c r="J66"/>
  <c r="I66"/>
  <c r="H66"/>
  <c r="G66"/>
  <c r="F66"/>
  <c r="D66"/>
  <c r="C66"/>
  <c r="L66" s="1"/>
  <c r="L65"/>
  <c r="D65"/>
  <c r="L64"/>
  <c r="D64"/>
  <c r="L63"/>
  <c r="D63"/>
  <c r="L62"/>
  <c r="D62"/>
  <c r="L61"/>
  <c r="D61"/>
  <c r="L60"/>
  <c r="D60"/>
  <c r="L59"/>
  <c r="D59"/>
  <c r="L58"/>
  <c r="D58"/>
  <c r="L57"/>
  <c r="D57"/>
  <c r="L56"/>
  <c r="D56"/>
  <c r="L55"/>
  <c r="D55"/>
  <c r="L54"/>
  <c r="D54"/>
  <c r="D53"/>
  <c r="L53" s="1"/>
  <c r="D52"/>
  <c r="L52" s="1"/>
  <c r="L51"/>
  <c r="D51"/>
  <c r="D50"/>
  <c r="L50" s="1"/>
  <c r="L49"/>
  <c r="D49"/>
  <c r="L48"/>
  <c r="D48"/>
  <c r="K47"/>
  <c r="J47"/>
  <c r="I47"/>
  <c r="H47"/>
  <c r="G47"/>
  <c r="F47"/>
  <c r="D47" s="1"/>
  <c r="C47"/>
  <c r="D46"/>
  <c r="L46" s="1"/>
  <c r="D45"/>
  <c r="L45" s="1"/>
  <c r="D44"/>
  <c r="L44" s="1"/>
  <c r="D43"/>
  <c r="L43" s="1"/>
  <c r="D42"/>
  <c r="L42" s="1"/>
  <c r="D41"/>
  <c r="L41" s="1"/>
  <c r="K40"/>
  <c r="J40"/>
  <c r="I40"/>
  <c r="H40"/>
  <c r="G40"/>
  <c r="F40"/>
  <c r="D40"/>
  <c r="C40"/>
  <c r="L40" s="1"/>
  <c r="L39"/>
  <c r="D39"/>
  <c r="L38"/>
  <c r="D38"/>
  <c r="L37"/>
  <c r="D37"/>
  <c r="L36"/>
  <c r="D36"/>
  <c r="L35"/>
  <c r="D35"/>
  <c r="L34"/>
  <c r="D34"/>
  <c r="D33"/>
  <c r="L33" s="1"/>
  <c r="D32"/>
  <c r="L32" s="1"/>
  <c r="D31"/>
  <c r="L31" s="1"/>
  <c r="L30"/>
  <c r="K29"/>
  <c r="J29"/>
  <c r="I29"/>
  <c r="H29"/>
  <c r="G29"/>
  <c r="F29"/>
  <c r="E29"/>
  <c r="E116" s="1"/>
  <c r="D29"/>
  <c r="C29"/>
  <c r="L29" s="1"/>
  <c r="L28"/>
  <c r="D28"/>
  <c r="D27"/>
  <c r="L27" s="1"/>
  <c r="D26"/>
  <c r="L26" s="1"/>
  <c r="L25"/>
  <c r="D25"/>
  <c r="D24"/>
  <c r="L24" s="1"/>
  <c r="D23"/>
  <c r="L23" s="1"/>
  <c r="D22"/>
  <c r="L22" s="1"/>
  <c r="L21"/>
  <c r="D21"/>
  <c r="D20"/>
  <c r="L20" s="1"/>
  <c r="D19"/>
  <c r="L19" s="1"/>
  <c r="D18"/>
  <c r="L18" s="1"/>
  <c r="L17"/>
  <c r="D17"/>
  <c r="D16"/>
  <c r="L16" s="1"/>
  <c r="D15"/>
  <c r="L15" s="1"/>
  <c r="D14"/>
  <c r="L14" s="1"/>
  <c r="L13"/>
  <c r="D13"/>
  <c r="D12"/>
  <c r="L12" s="1"/>
  <c r="D11"/>
  <c r="L11" s="1"/>
  <c r="D10"/>
  <c r="L10" s="1"/>
  <c r="L9"/>
  <c r="D9"/>
  <c r="D8"/>
  <c r="L8" s="1"/>
  <c r="D7"/>
  <c r="L7" s="1"/>
  <c r="K6"/>
  <c r="K116" s="1"/>
  <c r="J6"/>
  <c r="I6"/>
  <c r="I116" s="1"/>
  <c r="H6"/>
  <c r="H116" s="1"/>
  <c r="G6"/>
  <c r="G116" s="1"/>
  <c r="F6"/>
  <c r="F116" s="1"/>
  <c r="D6"/>
  <c r="C6"/>
  <c r="C116" s="1"/>
  <c r="C50" i="2"/>
  <c r="C49"/>
  <c r="C48"/>
  <c r="C47"/>
  <c r="C46"/>
  <c r="C45"/>
  <c r="D39"/>
  <c r="C39"/>
  <c r="B39"/>
  <c r="B38" s="1"/>
  <c r="D38"/>
  <c r="C36"/>
  <c r="C34"/>
  <c r="C33"/>
  <c r="D32"/>
  <c r="B32"/>
  <c r="C30"/>
  <c r="C29"/>
  <c r="C28"/>
  <c r="C27"/>
  <c r="C26"/>
  <c r="C25"/>
  <c r="C24"/>
  <c r="D23"/>
  <c r="B23"/>
  <c r="C22"/>
  <c r="C21"/>
  <c r="C20"/>
  <c r="C19"/>
  <c r="C18"/>
  <c r="C17"/>
  <c r="C16"/>
  <c r="C15"/>
  <c r="C14"/>
  <c r="C13"/>
  <c r="C12"/>
  <c r="C11"/>
  <c r="C10"/>
  <c r="C9"/>
  <c r="B8"/>
  <c r="B31" s="1"/>
  <c r="C32" l="1"/>
  <c r="D8"/>
  <c r="D31" s="1"/>
  <c r="D51" s="1"/>
  <c r="C8"/>
  <c r="C23"/>
  <c r="C38"/>
  <c r="B37"/>
  <c r="B51"/>
  <c r="G46" i="4"/>
  <c r="G45"/>
  <c r="C123" i="1"/>
  <c r="F123"/>
  <c r="H123"/>
  <c r="K123"/>
  <c r="L47"/>
  <c r="L72"/>
  <c r="E123"/>
  <c r="G123"/>
  <c r="I123"/>
  <c r="L6"/>
  <c r="J116"/>
  <c r="D116" s="1"/>
  <c r="L116" s="1"/>
  <c r="D37" i="2" l="1"/>
  <c r="C31"/>
  <c r="C37" s="1"/>
  <c r="C51"/>
  <c r="J120" i="1"/>
  <c r="D120" s="1"/>
  <c r="L120" s="1"/>
  <c r="J118" l="1"/>
  <c r="J123" s="1"/>
  <c r="L118"/>
  <c r="D118" l="1"/>
  <c r="D123" s="1"/>
  <c r="L123"/>
</calcChain>
</file>

<file path=xl/sharedStrings.xml><?xml version="1.0" encoding="utf-8"?>
<sst xmlns="http://schemas.openxmlformats.org/spreadsheetml/2006/main" count="258" uniqueCount="250">
  <si>
    <t>附件1</t>
  </si>
  <si>
    <t xml:space="preserve"> 兴安县2021年财政收入预算调整表（草案）</t>
  </si>
  <si>
    <t>单位：万元</t>
  </si>
  <si>
    <t xml:space="preserve">      项                  目</t>
  </si>
  <si>
    <t>2021年
年初预算</t>
  </si>
  <si>
    <t>增加(减少)
预算指标</t>
  </si>
  <si>
    <t>调整预算数</t>
  </si>
  <si>
    <r>
      <rPr>
        <sz val="11"/>
        <rFont val="黑体"/>
        <family val="3"/>
        <charset val="134"/>
      </rPr>
      <t>一、税收收入</t>
    </r>
  </si>
  <si>
    <t>1.增值税</t>
  </si>
  <si>
    <t>2.企业所得税</t>
  </si>
  <si>
    <t>3.个人所得税</t>
  </si>
  <si>
    <t>4.环境保护税</t>
  </si>
  <si>
    <t>5、其他税收收入</t>
  </si>
  <si>
    <t>6.资源税</t>
  </si>
  <si>
    <t>7.城市维护建设税</t>
  </si>
  <si>
    <t>8.房产税</t>
  </si>
  <si>
    <t>9.印花税</t>
  </si>
  <si>
    <t>10.城镇土地使用税</t>
  </si>
  <si>
    <t>11.土地增值税</t>
  </si>
  <si>
    <t>12.车船使用和牌照税</t>
  </si>
  <si>
    <t>13.耕地占用税</t>
  </si>
  <si>
    <t>14.契税</t>
  </si>
  <si>
    <r>
      <rPr>
        <sz val="11"/>
        <rFont val="黑体"/>
        <family val="3"/>
        <charset val="134"/>
      </rPr>
      <t>二、非税收入</t>
    </r>
  </si>
  <si>
    <r>
      <rPr>
        <sz val="10"/>
        <rFont val="Times New Roman"/>
        <family val="1"/>
      </rPr>
      <t>1.</t>
    </r>
    <r>
      <rPr>
        <sz val="10"/>
        <rFont val="仿宋_GB2312"/>
        <family val="3"/>
        <charset val="134"/>
      </rPr>
      <t>专项收入</t>
    </r>
  </si>
  <si>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行政事业性收费收入</t>
    </r>
  </si>
  <si>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罚没收入</t>
    </r>
  </si>
  <si>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国有资源（资产）有偿使用收入</t>
    </r>
  </si>
  <si>
    <r>
      <rPr>
        <sz val="10"/>
        <rFont val="Times New Roman"/>
        <family val="1"/>
      </rPr>
      <t>5.</t>
    </r>
    <r>
      <rPr>
        <sz val="10"/>
        <rFont val="仿宋_GB2312"/>
        <family val="3"/>
        <charset val="134"/>
      </rPr>
      <t>国有资本经营收入</t>
    </r>
  </si>
  <si>
    <r>
      <rPr>
        <sz val="10"/>
        <rFont val="Times New Roman"/>
        <family val="1"/>
      </rPr>
      <t>6.</t>
    </r>
    <r>
      <rPr>
        <sz val="10"/>
        <rFont val="仿宋_GB2312"/>
        <family val="3"/>
        <charset val="134"/>
      </rPr>
      <t>其他收入</t>
    </r>
  </si>
  <si>
    <r>
      <rPr>
        <sz val="10"/>
        <rFont val="Times New Roman"/>
        <family val="1"/>
      </rPr>
      <t>7.</t>
    </r>
    <r>
      <rPr>
        <sz val="10"/>
        <rFont val="仿宋_GB2312"/>
        <family val="3"/>
        <charset val="134"/>
      </rPr>
      <t>捐赠收入</t>
    </r>
  </si>
  <si>
    <t>三、地方公共财政预算收入小计</t>
  </si>
  <si>
    <t>加：上划部分</t>
  </si>
  <si>
    <t xml:space="preserve">    其中：（1）上划中央两税</t>
  </si>
  <si>
    <t xml:space="preserve">          （2）上划中央所得税</t>
  </si>
  <si>
    <t xml:space="preserve">          （3）上划中央其他税收</t>
  </si>
  <si>
    <t xml:space="preserve">          （4）上划自治区税收</t>
  </si>
  <si>
    <t>组织收入合计</t>
  </si>
  <si>
    <r>
      <rPr>
        <sz val="11"/>
        <rFont val="黑体"/>
        <family val="3"/>
        <charset val="134"/>
      </rPr>
      <t>四、上级补助收入</t>
    </r>
  </si>
  <si>
    <t>1.返还性收入</t>
  </si>
  <si>
    <t>其中：（1）增值税和消费税税收返还收入</t>
  </si>
  <si>
    <t xml:space="preserve">      （2）所得税基数返还收入</t>
  </si>
  <si>
    <t xml:space="preserve">      （3）与自治区共享四税返还收入</t>
  </si>
  <si>
    <t xml:space="preserve">      （4）成品油价格和税费改革税收返还收入</t>
  </si>
  <si>
    <t xml:space="preserve">      （5）增值税“五五分享”税收返还支出</t>
  </si>
  <si>
    <t>2.一般性转移支付收入</t>
  </si>
  <si>
    <t>3.专项转移支付补助</t>
  </si>
  <si>
    <r>
      <rPr>
        <sz val="11"/>
        <rFont val="黑体"/>
        <family val="3"/>
        <charset val="134"/>
      </rPr>
      <t>五、债券转贷收入</t>
    </r>
  </si>
  <si>
    <t>六、调入资金</t>
  </si>
  <si>
    <t>七、调入预算稳定调节基金</t>
  </si>
  <si>
    <t>八、上年结余</t>
  </si>
  <si>
    <r>
      <rPr>
        <b/>
        <sz val="12"/>
        <rFont val="仿宋_GB2312"/>
        <family val="3"/>
        <charset val="134"/>
      </rPr>
      <t>收入总计</t>
    </r>
  </si>
  <si>
    <t>附件2</t>
  </si>
  <si>
    <t>兴安县2021年财政支出预算调整表（草案）</t>
  </si>
  <si>
    <t>科目
编码</t>
  </si>
  <si>
    <t>预算科目</t>
  </si>
  <si>
    <t>年初
预算</t>
  </si>
  <si>
    <t>变动项目</t>
  </si>
  <si>
    <t>小计</t>
  </si>
  <si>
    <t>上级专项补助</t>
  </si>
  <si>
    <t>上年结转
（年初预算未安排到的）</t>
  </si>
  <si>
    <t>动支预备费</t>
  </si>
  <si>
    <t>本年超收（短收）安排</t>
  </si>
  <si>
    <t>债券转贷收入安排</t>
  </si>
  <si>
    <t>调增</t>
  </si>
  <si>
    <t>科目调剂</t>
  </si>
  <si>
    <r>
      <rPr>
        <sz val="12"/>
        <rFont val="黑体"/>
        <family val="3"/>
        <charset val="134"/>
      </rPr>
      <t>一、一般公共服务支出</t>
    </r>
  </si>
  <si>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人大事务</t>
    </r>
  </si>
  <si>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政协事务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</si>
  <si>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政府办公厅（室）及相关机构事务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</si>
  <si>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发展与改革事务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</si>
  <si>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统计信息事务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</si>
  <si>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财政事务</t>
    </r>
  </si>
  <si>
    <r>
      <rPr>
        <sz val="12"/>
        <rFont val="Times New Roman"/>
        <family val="1"/>
      </rPr>
      <t xml:space="preserve">   </t>
    </r>
    <r>
      <rPr>
        <sz val="11"/>
        <rFont val="仿宋_GB2312"/>
        <family val="3"/>
        <charset val="134"/>
      </rPr>
      <t>税收事务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</si>
  <si>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审计事务</t>
    </r>
  </si>
  <si>
    <r>
      <rPr>
        <sz val="11"/>
        <rFont val="Times New Roman"/>
        <family val="1"/>
      </rPr>
      <t xml:space="preserve">   </t>
    </r>
    <r>
      <rPr>
        <sz val="11"/>
        <rFont val="仿宋_GB2312"/>
        <family val="3"/>
        <charset val="134"/>
      </rPr>
      <t>人力资源事务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</si>
  <si>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纪检监察事务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</si>
  <si>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商贸事务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</si>
  <si>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民族事务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</si>
  <si>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档案事务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</si>
  <si>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民主党派及工商联事务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</si>
  <si>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群众团体事务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</si>
  <si>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党委办公厅（室）及相关机构事务</t>
    </r>
    <r>
      <rPr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</si>
  <si>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组织事务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</si>
  <si>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宣传事务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</si>
  <si>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统战事务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</si>
  <si>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其他共产党事务支出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</si>
  <si>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市场监督管理事务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</si>
  <si>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其他一般公共服务支出</t>
    </r>
  </si>
  <si>
    <r>
      <rPr>
        <sz val="12"/>
        <rFont val="黑体"/>
        <family val="3"/>
        <charset val="134"/>
      </rPr>
      <t>二、公共安全支出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</si>
  <si>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武装警察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</si>
  <si>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公安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</si>
  <si>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国家安全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</si>
  <si>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检察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</si>
  <si>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法院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</si>
  <si>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司法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</si>
  <si>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国家保密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</si>
  <si>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其他公共安全支出</t>
    </r>
  </si>
  <si>
    <r>
      <rPr>
        <sz val="12"/>
        <rFont val="黑体"/>
        <family val="3"/>
        <charset val="134"/>
      </rPr>
      <t>三、教育支出</t>
    </r>
  </si>
  <si>
    <r>
      <rPr>
        <sz val="12"/>
        <rFont val="黑体"/>
        <family val="3"/>
        <charset val="134"/>
      </rPr>
      <t>四、科学技术支出</t>
    </r>
  </si>
  <si>
    <r>
      <rPr>
        <sz val="12"/>
        <rFont val="黑体"/>
        <family val="3"/>
        <charset val="134"/>
      </rPr>
      <t>五、文化旅游体育与传媒支出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</si>
  <si>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文化和旅游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</si>
  <si>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文物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</si>
  <si>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体育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</si>
  <si>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新闻出版电影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</si>
  <si>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广播电视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</si>
  <si>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其他文化体育与传媒支出</t>
    </r>
  </si>
  <si>
    <r>
      <rPr>
        <sz val="12"/>
        <rFont val="黑体"/>
        <family val="3"/>
        <charset val="134"/>
      </rPr>
      <t>六、社会保障和就业支出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</si>
  <si>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人力资源和社会保障管理事务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</si>
  <si>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民政管理事务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</si>
  <si>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行政事业单位离退休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</si>
  <si>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就业补助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</si>
  <si>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抚恤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</si>
  <si>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退役安置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</si>
  <si>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社会福利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</si>
  <si>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残疾人事业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</si>
  <si>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红十字事业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</si>
  <si>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最低生活保障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</si>
  <si>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临时救助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</si>
  <si>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特困人员救助供养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</si>
  <si>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财政对基本养老保险基金的补助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</si>
  <si>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退役军人管理事务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</si>
  <si>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财政代缴社会保险费支出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</si>
  <si>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其他社会保障和就业支出</t>
    </r>
  </si>
  <si>
    <r>
      <rPr>
        <sz val="12"/>
        <rFont val="黑体"/>
        <family val="3"/>
        <charset val="134"/>
      </rPr>
      <t>七、卫生健康支出</t>
    </r>
  </si>
  <si>
    <r>
      <rPr>
        <sz val="12"/>
        <rFont val="黑体"/>
        <family val="3"/>
        <charset val="134"/>
      </rPr>
      <t>八、节能环保支出</t>
    </r>
  </si>
  <si>
    <r>
      <rPr>
        <sz val="12"/>
        <rFont val="黑体"/>
        <family val="3"/>
        <charset val="134"/>
      </rPr>
      <t>九、城乡社区支出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</si>
  <si>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城乡社区管理事务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</si>
  <si>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城乡社区规划与管理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</si>
  <si>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城乡社区公共设施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</si>
  <si>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城乡社区环境卫生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</si>
  <si>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其他城乡社区支出</t>
    </r>
  </si>
  <si>
    <r>
      <rPr>
        <sz val="12"/>
        <rFont val="黑体"/>
        <family val="3"/>
        <charset val="134"/>
      </rPr>
      <t>十、农林水支出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</si>
  <si>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农业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</si>
  <si>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林业和草原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</si>
  <si>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水利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</si>
  <si>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扶贫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</si>
  <si>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农业综合开发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</si>
  <si>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农村综合改革</t>
    </r>
  </si>
  <si>
    <r>
      <rPr>
        <sz val="12"/>
        <rFont val="Times New Roman"/>
        <family val="1"/>
      </rPr>
      <t xml:space="preserve">    </t>
    </r>
    <r>
      <rPr>
        <sz val="11"/>
        <rFont val="仿宋_GB2312"/>
        <family val="3"/>
        <charset val="134"/>
      </rPr>
      <t>普惠金融发展支出</t>
    </r>
  </si>
  <si>
    <t xml:space="preserve">    其他目标价格补贴</t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</si>
  <si>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其他农林水支出</t>
    </r>
  </si>
  <si>
    <r>
      <rPr>
        <sz val="12"/>
        <rFont val="黑体"/>
        <family val="3"/>
        <charset val="134"/>
      </rPr>
      <t>十一、交通运输支出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</si>
  <si>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公路水路运输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</si>
  <si>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铁路运输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</si>
  <si>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成品油价格改革对交通运输的补贴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</si>
  <si>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车辆购置税支出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</si>
  <si>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其他交通运输支出</t>
    </r>
  </si>
  <si>
    <r>
      <rPr>
        <sz val="12"/>
        <rFont val="黑体"/>
        <family val="3"/>
        <charset val="134"/>
      </rPr>
      <t>十二、资源勘探电力信息等支出</t>
    </r>
  </si>
  <si>
    <r>
      <rPr>
        <sz val="12"/>
        <rFont val="黑体"/>
        <family val="3"/>
        <charset val="134"/>
      </rPr>
      <t>十三、商业服务业等支出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</si>
  <si>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商业流通事务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</si>
  <si>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涉外发展服务支出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</si>
  <si>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其他商业服务业等事务支出</t>
    </r>
  </si>
  <si>
    <t>十五、自然资源海洋气象等支出</t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</si>
  <si>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自然资源事务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</si>
  <si>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气象事务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</si>
  <si>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其他国土资源气象等事物支出</t>
    </r>
  </si>
  <si>
    <r>
      <rPr>
        <sz val="12"/>
        <rFont val="黑体"/>
        <family val="3"/>
        <charset val="134"/>
      </rPr>
      <t>十六、住房保障支出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</si>
  <si>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保障性安居工程支出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</si>
  <si>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住房改革支出</t>
    </r>
  </si>
  <si>
    <r>
      <rPr>
        <sz val="12"/>
        <rFont val="黑体"/>
        <family val="3"/>
        <charset val="134"/>
      </rPr>
      <t>十七、粮油物资储备支出</t>
    </r>
  </si>
  <si>
    <r>
      <rPr>
        <sz val="12"/>
        <rFont val="黑体"/>
        <family val="3"/>
        <charset val="134"/>
      </rPr>
      <t>十八、灾害防治及应急管理支出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</si>
  <si>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应急管理事务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</si>
  <si>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消防事务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</si>
  <si>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森林消防事务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</si>
  <si>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地震事务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</si>
  <si>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family val="3"/>
        <charset val="134"/>
      </rPr>
      <t>自然灾害防治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</si>
  <si>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自然灾害救灾补助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</si>
  <si>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其他灾害防治及应急管理支出</t>
    </r>
  </si>
  <si>
    <r>
      <rPr>
        <sz val="12"/>
        <rFont val="黑体"/>
        <family val="3"/>
        <charset val="134"/>
      </rPr>
      <t>十九、预备费</t>
    </r>
  </si>
  <si>
    <r>
      <rPr>
        <sz val="12"/>
        <rFont val="黑体"/>
        <family val="3"/>
        <charset val="134"/>
      </rPr>
      <t>二十、其他支出</t>
    </r>
  </si>
  <si>
    <r>
      <rPr>
        <sz val="12"/>
        <rFont val="黑体"/>
        <family val="3"/>
        <charset val="134"/>
      </rPr>
      <t>二十一、债务还本支出</t>
    </r>
  </si>
  <si>
    <r>
      <rPr>
        <sz val="12"/>
        <rFont val="黑体"/>
        <family val="3"/>
        <charset val="134"/>
      </rPr>
      <t>二十二、债务付息支出</t>
    </r>
  </si>
  <si>
    <r>
      <rPr>
        <sz val="12"/>
        <rFont val="黑体"/>
        <family val="3"/>
        <charset val="134"/>
      </rPr>
      <t>二十三、债务发行费用支出</t>
    </r>
  </si>
  <si>
    <t>公共财政预算支出合计</t>
  </si>
  <si>
    <r>
      <rPr>
        <b/>
        <sz val="12"/>
        <rFont val="仿宋_GB2312"/>
        <family val="3"/>
        <charset val="134"/>
      </rPr>
      <t>转移性支出合计</t>
    </r>
  </si>
  <si>
    <r>
      <rPr>
        <sz val="12"/>
        <rFont val="Times New Roman"/>
        <family val="1"/>
      </rPr>
      <t xml:space="preserve">    </t>
    </r>
    <r>
      <rPr>
        <sz val="11"/>
        <rFont val="仿宋_GB2312"/>
        <family val="3"/>
        <charset val="134"/>
      </rPr>
      <t>其中：上解支出</t>
    </r>
  </si>
  <si>
    <r>
      <rPr>
        <b/>
        <sz val="12"/>
        <rFont val="Times New Roman"/>
        <family val="1"/>
      </rPr>
      <t xml:space="preserve">       </t>
    </r>
    <r>
      <rPr>
        <sz val="12"/>
        <rFont val="仿宋_GB2312"/>
        <family val="3"/>
        <charset val="134"/>
      </rPr>
      <t>年终结余</t>
    </r>
  </si>
  <si>
    <t>安排预算稳定调节基金</t>
  </si>
  <si>
    <r>
      <rPr>
        <b/>
        <sz val="12"/>
        <rFont val="仿宋_GB2312"/>
        <family val="3"/>
        <charset val="134"/>
      </rPr>
      <t>地方政府债券还本支出</t>
    </r>
  </si>
  <si>
    <r>
      <rPr>
        <b/>
        <sz val="12"/>
        <rFont val="仿宋_GB2312"/>
        <family val="3"/>
        <charset val="134"/>
      </rPr>
      <t>支出总计</t>
    </r>
  </si>
  <si>
    <t>.</t>
  </si>
  <si>
    <t>附件3</t>
  </si>
  <si>
    <t>兴安县2021年政府性基金预算调整表(草案)</t>
  </si>
  <si>
    <r>
      <rPr>
        <b/>
        <sz val="12"/>
        <rFont val="宋体"/>
        <family val="3"/>
        <charset val="134"/>
      </rPr>
      <t>单位：万元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</si>
  <si>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</si>
  <si>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       </t>
    </r>
    <r>
      <rPr>
        <b/>
        <sz val="12"/>
        <rFont val="宋体"/>
        <family val="3"/>
        <charset val="134"/>
      </rPr>
      <t>入</t>
    </r>
  </si>
  <si>
    <t>2020年决算</t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</si>
  <si>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    </t>
    </r>
    <r>
      <rPr>
        <b/>
        <sz val="12"/>
        <rFont val="宋体"/>
        <family val="3"/>
        <charset val="134"/>
      </rPr>
      <t>出</t>
    </r>
  </si>
  <si>
    <r>
      <rPr>
        <sz val="12"/>
        <rFont val="仿宋_GB2312"/>
        <family val="3"/>
        <charset val="134"/>
      </rPr>
      <t>一、新型墙体材料专项基金收入</t>
    </r>
  </si>
  <si>
    <r>
      <rPr>
        <sz val="12"/>
        <rFont val="仿宋_GB2312"/>
        <family val="3"/>
        <charset val="134"/>
      </rPr>
      <t>二、文化事业建设费收入</t>
    </r>
  </si>
  <si>
    <r>
      <rPr>
        <sz val="12"/>
        <rFont val="仿宋_GB2312"/>
        <family val="3"/>
        <charset val="134"/>
      </rPr>
      <t>二、文化体育与传媒</t>
    </r>
  </si>
  <si>
    <r>
      <rPr>
        <sz val="12"/>
        <rFont val="仿宋_GB2312"/>
        <family val="3"/>
        <charset val="134"/>
      </rPr>
      <t>三、地方教育附加收入</t>
    </r>
  </si>
  <si>
    <r>
      <rPr>
        <sz val="12"/>
        <rFont val="仿宋_GB2312"/>
        <family val="3"/>
        <charset val="134"/>
      </rPr>
      <t>四、育林基金收入</t>
    </r>
  </si>
  <si>
    <r>
      <rPr>
        <sz val="12"/>
        <rFont val="仿宋_GB2312"/>
        <family val="3"/>
        <charset val="134"/>
      </rPr>
      <t>五、地方水利建设基金收入</t>
    </r>
  </si>
  <si>
    <r>
      <rPr>
        <sz val="12"/>
        <rFont val="仿宋_GB2312"/>
        <family val="3"/>
        <charset val="134"/>
      </rPr>
      <t>三、社会保障和就业</t>
    </r>
  </si>
  <si>
    <r>
      <rPr>
        <sz val="12"/>
        <rFont val="仿宋_GB2312"/>
        <family val="3"/>
        <charset val="134"/>
      </rPr>
      <t>六、残疾人就业保障金收入</t>
    </r>
  </si>
  <si>
    <r>
      <rPr>
        <sz val="12"/>
        <rFont val="仿宋_GB2312"/>
        <family val="3"/>
        <charset val="134"/>
      </rPr>
      <t>八、污水处理费收入</t>
    </r>
  </si>
  <si>
    <r>
      <rPr>
        <sz val="12"/>
        <rFont val="仿宋_GB2312"/>
        <family val="3"/>
        <charset val="134"/>
      </rPr>
      <t>九、城市基础设施配套费收入</t>
    </r>
  </si>
  <si>
    <r>
      <rPr>
        <sz val="12"/>
        <rFont val="仿宋_GB2312"/>
        <family val="3"/>
        <charset val="134"/>
      </rPr>
      <t>四、城乡社区事务</t>
    </r>
  </si>
  <si>
    <r>
      <rPr>
        <sz val="12"/>
        <rFont val="仿宋_GB2312"/>
        <family val="3"/>
        <charset val="134"/>
      </rPr>
      <t>十、其他政府性基金收入</t>
    </r>
  </si>
  <si>
    <t>十一、专项债券对应项目专项收入</t>
  </si>
  <si>
    <t>　　　　　其中：征地和拆迁补偿支出</t>
  </si>
  <si>
    <r>
      <rPr>
        <sz val="12"/>
        <rFont val="仿宋_GB2312"/>
        <family val="3"/>
        <charset val="134"/>
      </rPr>
      <t>基金收入合计</t>
    </r>
  </si>
  <si>
    <t>　　　　　　　　土地开发支出</t>
  </si>
  <si>
    <t>　　　　　　　　城市建设支出</t>
  </si>
  <si>
    <t>　　　　　　　　补助被征地农民支出</t>
  </si>
  <si>
    <t xml:space="preserve">                农村基础设施建设支出</t>
  </si>
  <si>
    <t>　　　　　　　　棚户区改造支出</t>
  </si>
  <si>
    <t xml:space="preserve">         其他国有土地使用权出让收入安排的支出</t>
  </si>
  <si>
    <r>
      <rPr>
        <sz val="12"/>
        <rFont val="仿宋_GB2312"/>
        <family val="3"/>
        <charset val="134"/>
      </rPr>
      <t>上级补助</t>
    </r>
  </si>
  <si>
    <r>
      <rPr>
        <sz val="12"/>
        <rFont val="仿宋_GB2312"/>
        <family val="3"/>
        <charset val="134"/>
      </rPr>
      <t>五、农林水事务</t>
    </r>
  </si>
  <si>
    <r>
      <rPr>
        <sz val="12"/>
        <rFont val="仿宋_GB2312"/>
        <family val="3"/>
        <charset val="134"/>
      </rPr>
      <t>七、其他支出</t>
    </r>
  </si>
  <si>
    <r>
      <rPr>
        <sz val="12"/>
        <rFont val="仿宋_GB2312"/>
        <family val="3"/>
        <charset val="134"/>
      </rPr>
      <t>八、债务付息支出</t>
    </r>
  </si>
  <si>
    <r>
      <rPr>
        <sz val="12"/>
        <rFont val="仿宋_GB2312"/>
        <family val="3"/>
        <charset val="134"/>
      </rPr>
      <t>九、债务发行费用支出</t>
    </r>
  </si>
  <si>
    <t>十、抗疫特别国债安排的支出</t>
  </si>
  <si>
    <t>政府性基金预算上解上级支出</t>
  </si>
  <si>
    <r>
      <rPr>
        <sz val="12"/>
        <rFont val="仿宋_GB2312"/>
        <family val="3"/>
        <charset val="134"/>
      </rPr>
      <t>上年结余</t>
    </r>
  </si>
  <si>
    <r>
      <rPr>
        <sz val="12"/>
        <rFont val="仿宋_GB2312"/>
        <family val="3"/>
        <charset val="134"/>
      </rPr>
      <t>年终结余</t>
    </r>
  </si>
  <si>
    <t>工资福利支出</t>
  </si>
  <si>
    <t>年初预算</t>
  </si>
  <si>
    <t>已下指标</t>
  </si>
  <si>
    <t>剩余额度</t>
  </si>
  <si>
    <t>十四、金融支出</t>
    <phoneticPr fontId="29" type="noConversion"/>
  </si>
  <si>
    <r>
      <rPr>
        <b/>
        <sz val="12"/>
        <rFont val="宋体"/>
        <family val="3"/>
        <charset val="134"/>
      </rPr>
      <t>预算数</t>
    </r>
  </si>
  <si>
    <r>
      <rPr>
        <b/>
        <sz val="12"/>
        <rFont val="宋体"/>
        <family val="3"/>
        <charset val="134"/>
      </rPr>
      <t>调整数</t>
    </r>
  </si>
  <si>
    <r>
      <rPr>
        <sz val="12"/>
        <rFont val="仿宋_GB2312"/>
        <family val="3"/>
        <charset val="134"/>
      </rPr>
      <t>一、科学技术支出</t>
    </r>
  </si>
  <si>
    <r>
      <t xml:space="preserve">        </t>
    </r>
    <r>
      <rPr>
        <sz val="12"/>
        <rFont val="仿宋_GB2312"/>
        <family val="3"/>
        <charset val="134"/>
      </rPr>
      <t>国家电影事业发展专项资金安排的支出</t>
    </r>
  </si>
  <si>
    <r>
      <t xml:space="preserve">        </t>
    </r>
    <r>
      <rPr>
        <sz val="12"/>
        <rFont val="仿宋_GB2312"/>
        <family val="3"/>
        <charset val="134"/>
      </rPr>
      <t>旅游发展基金支出</t>
    </r>
  </si>
  <si>
    <r>
      <t xml:space="preserve">      </t>
    </r>
    <r>
      <rPr>
        <sz val="12"/>
        <rFont val="仿宋_GB2312"/>
        <family val="3"/>
        <charset val="134"/>
      </rPr>
      <t>大中型水库移民后期扶助基金支出</t>
    </r>
  </si>
  <si>
    <r>
      <rPr>
        <sz val="12"/>
        <rFont val="仿宋_GB2312"/>
        <family val="3"/>
        <charset val="134"/>
      </rPr>
      <t>七、国有土地使用权出让金收入</t>
    </r>
  </si>
  <si>
    <r>
      <t xml:space="preserve">      </t>
    </r>
    <r>
      <rPr>
        <sz val="12"/>
        <rFont val="仿宋_GB2312"/>
        <family val="3"/>
        <charset val="134"/>
      </rPr>
      <t>小型水库移民扶持基金安排的支出</t>
    </r>
  </si>
  <si>
    <r>
      <t xml:space="preserve">      </t>
    </r>
    <r>
      <rPr>
        <sz val="12"/>
        <rFont val="仿宋_GB2312"/>
        <family val="3"/>
        <charset val="134"/>
      </rPr>
      <t>小型水库移民扶助基金及对应专项债务收入安排的支出</t>
    </r>
  </si>
  <si>
    <r>
      <t xml:space="preserve">      </t>
    </r>
    <r>
      <rPr>
        <sz val="12"/>
        <rFont val="仿宋_GB2312"/>
        <family val="3"/>
        <charset val="134"/>
      </rPr>
      <t>国有土地使用权出让及相应专项债务收入安排的支出</t>
    </r>
  </si>
  <si>
    <r>
      <t xml:space="preserve"> </t>
    </r>
    <r>
      <rPr>
        <sz val="12"/>
        <rFont val="仿宋_GB2312"/>
        <family val="3"/>
        <charset val="134"/>
      </rPr>
      <t xml:space="preserve"> 城市基础设施配套费安排的支出</t>
    </r>
  </si>
  <si>
    <r>
      <t xml:space="preserve">      </t>
    </r>
    <r>
      <rPr>
        <sz val="12"/>
        <rFont val="仿宋_GB2312"/>
        <family val="3"/>
        <charset val="134"/>
      </rPr>
      <t>污水处理费安排的支出</t>
    </r>
  </si>
  <si>
    <r>
      <t xml:space="preserve">      </t>
    </r>
    <r>
      <rPr>
        <sz val="12"/>
        <rFont val="仿宋_GB2312"/>
        <family val="3"/>
        <charset val="134"/>
      </rPr>
      <t>土地储备专项债券收入安排的支出</t>
    </r>
  </si>
  <si>
    <r>
      <t xml:space="preserve">      </t>
    </r>
    <r>
      <rPr>
        <sz val="12"/>
        <rFont val="仿宋_GB2312"/>
        <family val="3"/>
        <charset val="134"/>
      </rPr>
      <t>棚户区改造专项债券收入安排的支出</t>
    </r>
  </si>
  <si>
    <r>
      <t>债务转贷收入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（地方政府专项债务转贷收入）</t>
    </r>
  </si>
  <si>
    <r>
      <t xml:space="preserve">   </t>
    </r>
    <r>
      <rPr>
        <sz val="12"/>
        <rFont val="仿宋_GB2312"/>
        <family val="3"/>
        <charset val="134"/>
      </rPr>
      <t>大中型水库库区基金安排的支出</t>
    </r>
  </si>
  <si>
    <r>
      <t xml:space="preserve">   </t>
    </r>
    <r>
      <rPr>
        <sz val="12"/>
        <rFont val="仿宋_GB2312"/>
        <family val="3"/>
        <charset val="134"/>
      </rPr>
      <t>国家重大水利工程建设基金安排的支出</t>
    </r>
  </si>
  <si>
    <r>
      <t xml:space="preserve">   </t>
    </r>
    <r>
      <rPr>
        <sz val="12"/>
        <rFont val="仿宋_GB2312"/>
        <family val="3"/>
        <charset val="134"/>
      </rPr>
      <t>大中型水库库区基金及对应专项债务收入安排的支出</t>
    </r>
  </si>
  <si>
    <r>
      <t xml:space="preserve">   </t>
    </r>
    <r>
      <rPr>
        <sz val="12"/>
        <rFont val="仿宋_GB2312"/>
        <family val="3"/>
        <charset val="134"/>
      </rPr>
      <t>国家重大水利工程建设基金及对应专项债务收入安排的支出</t>
    </r>
  </si>
  <si>
    <r>
      <rPr>
        <sz val="12"/>
        <rFont val="仿宋_GB2312"/>
        <family val="3"/>
        <charset val="134"/>
      </rPr>
      <t>六、商业服务业等支出</t>
    </r>
  </si>
  <si>
    <r>
      <t xml:space="preserve">   </t>
    </r>
    <r>
      <rPr>
        <sz val="12"/>
        <rFont val="仿宋_GB2312"/>
        <family val="3"/>
        <charset val="134"/>
      </rPr>
      <t>旅游发展基金支出</t>
    </r>
  </si>
  <si>
    <r>
      <t xml:space="preserve">   </t>
    </r>
    <r>
      <rPr>
        <sz val="12"/>
        <rFont val="仿宋_GB2312"/>
        <family val="3"/>
        <charset val="134"/>
      </rPr>
      <t>其他政府性基金及对应专项债务收入安排的支出</t>
    </r>
  </si>
  <si>
    <r>
      <t xml:space="preserve">   </t>
    </r>
    <r>
      <rPr>
        <sz val="12"/>
        <rFont val="仿宋_GB2312"/>
        <family val="3"/>
        <charset val="134"/>
      </rPr>
      <t>彩票公益金安排的支出</t>
    </r>
  </si>
  <si>
    <r>
      <t xml:space="preserve">   </t>
    </r>
    <r>
      <rPr>
        <sz val="12"/>
        <rFont val="仿宋_GB2312"/>
        <family val="3"/>
        <charset val="134"/>
      </rPr>
      <t>基金支出合计</t>
    </r>
  </si>
  <si>
    <r>
      <t xml:space="preserve">   </t>
    </r>
    <r>
      <rPr>
        <sz val="12"/>
        <rFont val="仿宋_GB2312"/>
        <family val="3"/>
        <charset val="134"/>
      </rPr>
      <t>转移性支出</t>
    </r>
  </si>
  <si>
    <r>
      <t xml:space="preserve">       </t>
    </r>
    <r>
      <rPr>
        <sz val="12"/>
        <rFont val="仿宋_GB2312"/>
        <family val="3"/>
        <charset val="134"/>
      </rPr>
      <t>调出资金</t>
    </r>
  </si>
  <si>
    <r>
      <t xml:space="preserve">       </t>
    </r>
    <r>
      <rPr>
        <sz val="12"/>
        <rFont val="仿宋_GB2312"/>
        <family val="3"/>
        <charset val="134"/>
      </rPr>
      <t>地方政府专项债务还本支出</t>
    </r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</si>
</sst>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* #,##0_ ;_ * \-#,##0_ ;_ * &quot;-&quot;??_ ;_ @_ "/>
    <numFmt numFmtId="178" formatCode="0.00_ "/>
    <numFmt numFmtId="179" formatCode="0_);[Red]\(0\)"/>
    <numFmt numFmtId="180" formatCode="0_ ;[Red]\-0\ "/>
    <numFmt numFmtId="181" formatCode="#,##0_ "/>
    <numFmt numFmtId="182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8"/>
      <name val="方正小标宋简体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黑体"/>
      <family val="3"/>
      <charset val="134"/>
    </font>
    <font>
      <b/>
      <sz val="10"/>
      <name val="仿宋_GB2312"/>
      <family val="3"/>
      <charset val="134"/>
    </font>
    <font>
      <b/>
      <sz val="12"/>
      <name val="宋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0" xfId="1" applyFont="1" applyFill="1" applyBorder="1"/>
    <xf numFmtId="0" fontId="5" fillId="0" borderId="2" xfId="1" applyFont="1" applyFill="1" applyBorder="1"/>
    <xf numFmtId="181" fontId="5" fillId="0" borderId="0" xfId="1" applyNumberFormat="1" applyFont="1" applyFill="1" applyBorder="1"/>
    <xf numFmtId="181" fontId="5" fillId="2" borderId="0" xfId="1" applyNumberFormat="1" applyFont="1" applyFill="1" applyBorder="1"/>
    <xf numFmtId="3" fontId="5" fillId="0" borderId="9" xfId="1" applyNumberFormat="1" applyFont="1" applyFill="1" applyBorder="1" applyAlignment="1" applyProtection="1">
      <alignment vertical="center"/>
    </xf>
    <xf numFmtId="181" fontId="6" fillId="0" borderId="1" xfId="0" applyNumberFormat="1" applyFont="1" applyFill="1" applyBorder="1" applyAlignment="1"/>
    <xf numFmtId="181" fontId="6" fillId="2" borderId="1" xfId="0" applyNumberFormat="1" applyFont="1" applyFill="1" applyBorder="1" applyAlignment="1"/>
    <xf numFmtId="181" fontId="5" fillId="0" borderId="1" xfId="0" applyNumberFormat="1" applyFont="1" applyFill="1" applyBorder="1" applyAlignment="1"/>
    <xf numFmtId="181" fontId="5" fillId="2" borderId="1" xfId="0" applyNumberFormat="1" applyFont="1" applyFill="1" applyBorder="1" applyAlignment="1"/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/>
    <xf numFmtId="3" fontId="7" fillId="0" borderId="9" xfId="1" applyNumberFormat="1" applyFont="1" applyFill="1" applyBorder="1" applyAlignment="1" applyProtection="1">
      <alignment vertical="center"/>
    </xf>
    <xf numFmtId="181" fontId="5" fillId="0" borderId="4" xfId="0" applyNumberFormat="1" applyFont="1" applyFill="1" applyBorder="1" applyAlignment="1"/>
    <xf numFmtId="181" fontId="5" fillId="2" borderId="4" xfId="0" applyNumberFormat="1" applyFont="1" applyFill="1" applyBorder="1" applyAlignment="1"/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5" fillId="0" borderId="0" xfId="1" applyFont="1" applyFill="1" applyBorder="1"/>
    <xf numFmtId="181" fontId="5" fillId="0" borderId="0" xfId="1" applyNumberFormat="1" applyFont="1" applyFill="1" applyBorder="1" applyAlignment="1">
      <alignment horizontal="center"/>
    </xf>
    <xf numFmtId="181" fontId="6" fillId="0" borderId="0" xfId="1" applyNumberFormat="1" applyFont="1" applyFill="1" applyBorder="1"/>
    <xf numFmtId="181" fontId="5" fillId="0" borderId="1" xfId="0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 applyProtection="1">
      <alignment vertical="center"/>
    </xf>
    <xf numFmtId="3" fontId="5" fillId="2" borderId="1" xfId="1" applyNumberFormat="1" applyFont="1" applyFill="1" applyBorder="1" applyAlignment="1" applyProtection="1">
      <alignment vertical="center"/>
    </xf>
    <xf numFmtId="3" fontId="7" fillId="0" borderId="1" xfId="1" applyNumberFormat="1" applyFont="1" applyFill="1" applyBorder="1" applyAlignment="1" applyProtection="1">
      <alignment vertical="center"/>
    </xf>
    <xf numFmtId="3" fontId="7" fillId="0" borderId="1" xfId="1" applyNumberFormat="1" applyFont="1" applyFill="1" applyBorder="1" applyAlignment="1" applyProtection="1">
      <alignment horizontal="center" vertical="center"/>
    </xf>
    <xf numFmtId="3" fontId="8" fillId="2" borderId="1" xfId="1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/>
    <xf numFmtId="181" fontId="5" fillId="0" borderId="1" xfId="0" applyNumberFormat="1" applyFont="1" applyFill="1" applyBorder="1" applyAlignment="1">
      <alignment horizontal="right"/>
    </xf>
    <xf numFmtId="181" fontId="6" fillId="0" borderId="1" xfId="0" applyNumberFormat="1" applyFont="1" applyFill="1" applyBorder="1" applyAlignment="1">
      <alignment horizont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179" fontId="11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179" fontId="11" fillId="2" borderId="0" xfId="0" applyNumberFormat="1" applyFont="1" applyFill="1" applyAlignment="1">
      <alignment horizontal="right" vertical="center"/>
    </xf>
    <xf numFmtId="182" fontId="11" fillId="2" borderId="0" xfId="0" applyNumberFormat="1" applyFont="1" applyFill="1">
      <alignment vertical="center"/>
    </xf>
    <xf numFmtId="182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9" fontId="5" fillId="0" borderId="0" xfId="4" applyNumberFormat="1" applyFont="1" applyFill="1" applyAlignment="1">
      <alignment horizontal="center" vertical="center" wrapText="1"/>
    </xf>
    <xf numFmtId="180" fontId="5" fillId="0" borderId="0" xfId="4" applyNumberFormat="1" applyFont="1" applyFill="1" applyAlignment="1">
      <alignment horizontal="center" vertical="center" wrapText="1"/>
    </xf>
    <xf numFmtId="179" fontId="9" fillId="0" borderId="1" xfId="4" applyNumberFormat="1" applyFont="1" applyFill="1" applyBorder="1" applyAlignment="1">
      <alignment horizontal="center" vertical="center" wrapText="1"/>
    </xf>
    <xf numFmtId="180" fontId="9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82" fontId="6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2" fontId="5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5" fillId="2" borderId="0" xfId="4" applyNumberFormat="1" applyFont="1" applyFill="1" applyAlignment="1">
      <alignment horizontal="center" vertical="center" wrapText="1"/>
    </xf>
    <xf numFmtId="179" fontId="5" fillId="0" borderId="0" xfId="4" applyNumberFormat="1" applyFont="1" applyFill="1" applyAlignment="1">
      <alignment horizontal="right" vertical="center" wrapText="1"/>
    </xf>
    <xf numFmtId="0" fontId="5" fillId="0" borderId="0" xfId="4" applyNumberFormat="1" applyFont="1" applyFill="1" applyAlignment="1">
      <alignment horizontal="right" vertical="center" wrapText="1"/>
    </xf>
    <xf numFmtId="179" fontId="9" fillId="2" borderId="1" xfId="4" applyNumberFormat="1" applyFont="1" applyFill="1" applyBorder="1" applyAlignment="1">
      <alignment horizontal="center" vertical="center" wrapText="1"/>
    </xf>
    <xf numFmtId="179" fontId="14" fillId="0" borderId="1" xfId="4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182" fontId="6" fillId="2" borderId="1" xfId="4" applyNumberFormat="1" applyFont="1" applyFill="1" applyBorder="1" applyAlignment="1">
      <alignment horizontal="center" vertical="center" wrapText="1"/>
    </xf>
    <xf numFmtId="182" fontId="6" fillId="0" borderId="1" xfId="4" applyNumberFormat="1" applyFont="1" applyFill="1" applyBorder="1" applyAlignment="1">
      <alignment horizontal="right" vertical="center" wrapText="1"/>
    </xf>
    <xf numFmtId="182" fontId="5" fillId="2" borderId="1" xfId="4" applyNumberFormat="1" applyFont="1" applyFill="1" applyBorder="1" applyAlignment="1">
      <alignment horizontal="center" vertical="center" wrapText="1"/>
    </xf>
    <xf numFmtId="182" fontId="5" fillId="0" borderId="1" xfId="4" applyNumberFormat="1" applyFont="1" applyFill="1" applyBorder="1" applyAlignment="1">
      <alignment horizontal="right" vertical="center" wrapText="1"/>
    </xf>
    <xf numFmtId="182" fontId="5" fillId="2" borderId="1" xfId="4" applyNumberFormat="1" applyFont="1" applyFill="1" applyBorder="1" applyAlignment="1">
      <alignment horizontal="right" vertical="center" wrapText="1"/>
    </xf>
    <xf numFmtId="179" fontId="5" fillId="2" borderId="0" xfId="4" applyNumberFormat="1" applyFont="1" applyFill="1" applyAlignment="1">
      <alignment horizontal="right" vertical="center" wrapText="1"/>
    </xf>
    <xf numFmtId="182" fontId="5" fillId="2" borderId="0" xfId="4" applyNumberFormat="1" applyFont="1" applyFill="1" applyAlignment="1">
      <alignment horizontal="right" vertical="center" wrapText="1"/>
    </xf>
    <xf numFmtId="182" fontId="11" fillId="0" borderId="0" xfId="4" applyNumberFormat="1" applyFont="1" applyAlignment="1">
      <alignment horizontal="center" vertical="center" wrapText="1"/>
    </xf>
    <xf numFmtId="179" fontId="15" fillId="0" borderId="1" xfId="4" applyNumberFormat="1" applyFont="1" applyFill="1" applyBorder="1" applyAlignment="1">
      <alignment horizontal="center" vertical="center" wrapText="1"/>
    </xf>
    <xf numFmtId="182" fontId="15" fillId="2" borderId="1" xfId="4" applyNumberFormat="1" applyFont="1" applyFill="1" applyBorder="1" applyAlignment="1">
      <alignment horizontal="center" vertical="center" wrapText="1"/>
    </xf>
    <xf numFmtId="182" fontId="6" fillId="2" borderId="1" xfId="4" applyNumberFormat="1" applyFont="1" applyFill="1" applyBorder="1" applyAlignment="1">
      <alignment horizontal="right" vertical="center" wrapText="1"/>
    </xf>
    <xf numFmtId="182" fontId="13" fillId="2" borderId="1" xfId="0" applyNumberFormat="1" applyFont="1" applyFill="1" applyBorder="1" applyAlignment="1">
      <alignment horizontal="right" vertical="center"/>
    </xf>
    <xf numFmtId="182" fontId="13" fillId="2" borderId="1" xfId="0" applyNumberFormat="1" applyFont="1" applyFill="1" applyBorder="1">
      <alignment vertical="center"/>
    </xf>
    <xf numFmtId="182" fontId="13" fillId="0" borderId="1" xfId="0" applyNumberFormat="1" applyFont="1" applyFill="1" applyBorder="1" applyAlignment="1">
      <alignment horizontal="right" vertical="center"/>
    </xf>
    <xf numFmtId="182" fontId="13" fillId="0" borderId="1" xfId="0" applyNumberFormat="1" applyFont="1" applyBorder="1" applyAlignment="1">
      <alignment horizontal="right" vertical="center"/>
    </xf>
    <xf numFmtId="182" fontId="6" fillId="0" borderId="1" xfId="4" applyNumberFormat="1" applyFont="1" applyBorder="1" applyAlignment="1">
      <alignment horizontal="right" vertical="center" wrapText="1"/>
    </xf>
    <xf numFmtId="182" fontId="5" fillId="0" borderId="1" xfId="4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180" fontId="11" fillId="0" borderId="0" xfId="0" applyNumberFormat="1" applyFont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179" fontId="11" fillId="0" borderId="0" xfId="0" applyNumberFormat="1" applyFont="1" applyBorder="1">
      <alignment vertical="center"/>
    </xf>
    <xf numFmtId="0" fontId="11" fillId="0" borderId="0" xfId="0" applyNumberFormat="1" applyFont="1" applyBorder="1">
      <alignment vertical="center"/>
    </xf>
    <xf numFmtId="182" fontId="13" fillId="0" borderId="1" xfId="0" applyNumberFormat="1" applyFont="1" applyFill="1" applyBorder="1">
      <alignment vertical="center"/>
    </xf>
    <xf numFmtId="179" fontId="11" fillId="2" borderId="0" xfId="0" applyNumberFormat="1" applyFont="1" applyFill="1" applyBorder="1" applyAlignment="1">
      <alignment horizontal="right" vertical="center"/>
    </xf>
    <xf numFmtId="182" fontId="11" fillId="2" borderId="0" xfId="0" applyNumberFormat="1" applyFont="1" applyFill="1" applyBorder="1">
      <alignment vertical="center"/>
    </xf>
    <xf numFmtId="182" fontId="11" fillId="0" borderId="0" xfId="0" applyNumberFormat="1" applyFont="1" applyBorder="1" applyAlignment="1">
      <alignment horizontal="center" vertical="center"/>
    </xf>
    <xf numFmtId="10" fontId="11" fillId="2" borderId="0" xfId="0" applyNumberFormat="1" applyFont="1" applyFill="1" applyBorder="1">
      <alignment vertical="center"/>
    </xf>
    <xf numFmtId="178" fontId="11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8" fillId="0" borderId="0" xfId="0" applyFont="1">
      <alignment vertical="center"/>
    </xf>
    <xf numFmtId="0" fontId="1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  <xf numFmtId="1" fontId="3" fillId="0" borderId="0" xfId="1" applyNumberFormat="1" applyFont="1" applyAlignment="1">
      <alignment horizontal="left"/>
    </xf>
    <xf numFmtId="177" fontId="5" fillId="0" borderId="0" xfId="4" applyNumberFormat="1" applyFont="1" applyFill="1" applyAlignment="1">
      <alignment horizontal="right" vertical="center"/>
    </xf>
    <xf numFmtId="177" fontId="20" fillId="2" borderId="0" xfId="4" applyNumberFormat="1" applyFont="1" applyFill="1" applyAlignment="1">
      <alignment horizontal="right" vertical="center"/>
    </xf>
    <xf numFmtId="1" fontId="13" fillId="0" borderId="1" xfId="1" applyNumberFormat="1" applyFont="1" applyBorder="1" applyAlignment="1"/>
    <xf numFmtId="177" fontId="12" fillId="0" borderId="1" xfId="4" applyNumberFormat="1" applyFont="1" applyFill="1" applyBorder="1" applyAlignment="1">
      <alignment horizontal="right" vertical="center"/>
    </xf>
    <xf numFmtId="177" fontId="12" fillId="2" borderId="1" xfId="4" applyNumberFormat="1" applyFont="1" applyFill="1" applyBorder="1" applyAlignment="1">
      <alignment horizontal="right" vertical="center"/>
    </xf>
    <xf numFmtId="1" fontId="22" fillId="0" borderId="1" xfId="1" applyNumberFormat="1" applyFont="1" applyBorder="1"/>
    <xf numFmtId="0" fontId="23" fillId="0" borderId="1" xfId="0" applyFont="1" applyFill="1" applyBorder="1" applyAlignment="1">
      <alignment horizontal="right" vertical="center"/>
    </xf>
    <xf numFmtId="177" fontId="24" fillId="0" borderId="1" xfId="4" applyNumberFormat="1" applyFont="1" applyFill="1" applyBorder="1" applyAlignment="1">
      <alignment horizontal="right" vertical="center"/>
    </xf>
    <xf numFmtId="177" fontId="24" fillId="2" borderId="1" xfId="4" applyNumberFormat="1" applyFont="1" applyFill="1" applyBorder="1" applyAlignment="1">
      <alignment horizontal="right" vertical="center"/>
    </xf>
    <xf numFmtId="0" fontId="22" fillId="0" borderId="1" xfId="1" applyFont="1" applyBorder="1"/>
    <xf numFmtId="0" fontId="19" fillId="0" borderId="1" xfId="1" applyFont="1" applyBorder="1"/>
    <xf numFmtId="177" fontId="15" fillId="0" borderId="1" xfId="0" applyNumberFormat="1" applyFont="1" applyFill="1" applyBorder="1" applyAlignment="1">
      <alignment horizontal="right" vertical="center"/>
    </xf>
    <xf numFmtId="177" fontId="15" fillId="2" borderId="1" xfId="0" applyNumberFormat="1" applyFont="1" applyFill="1" applyBorder="1" applyAlignment="1">
      <alignment horizontal="right" vertical="center"/>
    </xf>
    <xf numFmtId="1" fontId="24" fillId="0" borderId="1" xfId="1" applyNumberFormat="1" applyFont="1" applyBorder="1"/>
    <xf numFmtId="1" fontId="25" fillId="0" borderId="1" xfId="1" applyNumberFormat="1" applyFont="1" applyBorder="1" applyAlignment="1"/>
    <xf numFmtId="1" fontId="22" fillId="2" borderId="1" xfId="1" applyNumberFormat="1" applyFont="1" applyFill="1" applyBorder="1"/>
    <xf numFmtId="177" fontId="26" fillId="2" borderId="1" xfId="4" applyNumberFormat="1" applyFont="1" applyFill="1" applyBorder="1" applyAlignment="1">
      <alignment horizontal="right" vertical="center"/>
    </xf>
    <xf numFmtId="177" fontId="22" fillId="2" borderId="1" xfId="4" applyNumberFormat="1" applyFont="1" applyFill="1" applyBorder="1" applyAlignment="1">
      <alignment horizontal="right" vertical="center"/>
    </xf>
    <xf numFmtId="177" fontId="22" fillId="0" borderId="1" xfId="4" applyNumberFormat="1" applyFont="1" applyFill="1" applyBorder="1" applyAlignment="1">
      <alignment horizontal="right" vertical="center"/>
    </xf>
    <xf numFmtId="0" fontId="22" fillId="0" borderId="1" xfId="1" applyNumberFormat="1" applyFont="1" applyBorder="1" applyAlignment="1" applyProtection="1">
      <alignment vertical="center"/>
      <protection locked="0"/>
    </xf>
    <xf numFmtId="1" fontId="6" fillId="0" borderId="1" xfId="1" applyNumberFormat="1" applyFont="1" applyBorder="1" applyAlignment="1">
      <alignment horizontal="center"/>
    </xf>
    <xf numFmtId="177" fontId="6" fillId="0" borderId="1" xfId="4" applyNumberFormat="1" applyFont="1" applyFill="1" applyBorder="1" applyAlignment="1">
      <alignment horizontal="right" vertical="center"/>
    </xf>
    <xf numFmtId="177" fontId="6" fillId="2" borderId="1" xfId="4" applyNumberFormat="1" applyFont="1" applyFill="1" applyBorder="1" applyAlignment="1">
      <alignment horizontal="right" vertical="center"/>
    </xf>
    <xf numFmtId="1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right" vertical="center"/>
    </xf>
    <xf numFmtId="1" fontId="21" fillId="0" borderId="1" xfId="1" applyNumberFormat="1" applyFont="1" applyBorder="1" applyAlignment="1">
      <alignment horizontal="center" vertical="center"/>
    </xf>
    <xf numFmtId="177" fontId="21" fillId="0" borderId="6" xfId="4" applyNumberFormat="1" applyFont="1" applyFill="1" applyBorder="1" applyAlignment="1">
      <alignment horizontal="center" vertical="center" wrapText="1"/>
    </xf>
    <xf numFmtId="177" fontId="21" fillId="0" borderId="10" xfId="4" applyNumberFormat="1" applyFont="1" applyFill="1" applyBorder="1" applyAlignment="1">
      <alignment horizontal="center" vertical="center"/>
    </xf>
    <xf numFmtId="177" fontId="21" fillId="0" borderId="8" xfId="4" applyNumberFormat="1" applyFont="1" applyFill="1" applyBorder="1" applyAlignment="1">
      <alignment horizontal="center" vertical="center"/>
    </xf>
    <xf numFmtId="177" fontId="21" fillId="0" borderId="10" xfId="4" applyNumberFormat="1" applyFont="1" applyFill="1" applyBorder="1" applyAlignment="1">
      <alignment horizontal="center" vertical="center" wrapText="1"/>
    </xf>
    <xf numFmtId="177" fontId="21" fillId="0" borderId="8" xfId="4" applyNumberFormat="1" applyFont="1" applyFill="1" applyBorder="1" applyAlignment="1">
      <alignment horizontal="center" vertical="center" wrapText="1"/>
    </xf>
    <xf numFmtId="177" fontId="21" fillId="2" borderId="6" xfId="4" applyNumberFormat="1" applyFont="1" applyFill="1" applyBorder="1" applyAlignment="1">
      <alignment horizontal="center" vertical="center" wrapText="1"/>
    </xf>
    <xf numFmtId="177" fontId="21" fillId="2" borderId="10" xfId="4" applyNumberFormat="1" applyFont="1" applyFill="1" applyBorder="1" applyAlignment="1">
      <alignment horizontal="center" vertical="center" wrapText="1"/>
    </xf>
    <xf numFmtId="177" fontId="21" fillId="2" borderId="8" xfId="4" applyNumberFormat="1" applyFont="1" applyFill="1" applyBorder="1" applyAlignment="1">
      <alignment horizontal="center" vertical="center" wrapText="1"/>
    </xf>
    <xf numFmtId="179" fontId="9" fillId="0" borderId="1" xfId="4" applyNumberFormat="1" applyFont="1" applyFill="1" applyBorder="1" applyAlignment="1">
      <alignment horizontal="center" vertical="center" wrapText="1"/>
    </xf>
    <xf numFmtId="179" fontId="12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9" fillId="0" borderId="1" xfId="4" applyNumberFormat="1" applyFont="1" applyBorder="1" applyAlignment="1">
      <alignment horizontal="center" vertical="center" wrapText="1"/>
    </xf>
    <xf numFmtId="182" fontId="12" fillId="0" borderId="1" xfId="4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181" fontId="6" fillId="0" borderId="4" xfId="1" applyNumberFormat="1" applyFont="1" applyFill="1" applyBorder="1" applyAlignment="1">
      <alignment horizontal="center" vertical="center"/>
    </xf>
    <xf numFmtId="181" fontId="6" fillId="0" borderId="5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0" xfId="0" applyFont="1" applyAlignment="1">
      <alignment horizontal="center"/>
    </xf>
    <xf numFmtId="0" fontId="11" fillId="0" borderId="0" xfId="0" applyFont="1" applyAlignment="1"/>
    <xf numFmtId="0" fontId="9" fillId="2" borderId="6" xfId="0" applyFont="1" applyFill="1" applyBorder="1" applyAlignment="1">
      <alignment horizontal="center"/>
    </xf>
    <xf numFmtId="0" fontId="9" fillId="0" borderId="0" xfId="0" applyFont="1" applyAlignment="1"/>
    <xf numFmtId="181" fontId="6" fillId="0" borderId="1" xfId="1" applyNumberFormat="1" applyFont="1" applyFill="1" applyBorder="1" applyAlignment="1">
      <alignment horizontal="center" vertical="center" wrapText="1"/>
    </xf>
    <xf numFmtId="181" fontId="6" fillId="0" borderId="1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7" fillId="0" borderId="9" xfId="0" applyFont="1" applyBorder="1" applyAlignment="1">
      <alignment vertical="center" wrapText="1"/>
    </xf>
    <xf numFmtId="0" fontId="5" fillId="0" borderId="0" xfId="0" applyFont="1" applyAlignment="1"/>
    <xf numFmtId="0" fontId="5" fillId="2" borderId="0" xfId="0" applyFont="1" applyFill="1" applyAlignment="1"/>
    <xf numFmtId="0" fontId="5" fillId="0" borderId="0" xfId="0" applyFont="1" applyAlignment="1">
      <alignment horizontal="center"/>
    </xf>
  </cellXfs>
  <cellStyles count="5">
    <cellStyle name="常规" xfId="0" builtinId="0"/>
    <cellStyle name="常规 2" xfId="2"/>
    <cellStyle name="常规 2 2" xfId="3"/>
    <cellStyle name="常规_Sheet1" xfId="1"/>
    <cellStyle name="千位分隔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opLeftCell="A40" zoomScale="130" zoomScaleNormal="130" workbookViewId="0">
      <selection activeCell="A8" sqref="A8"/>
    </sheetView>
  </sheetViews>
  <sheetFormatPr defaultColWidth="12.625" defaultRowHeight="13.5"/>
  <cols>
    <col min="1" max="1" width="40.125" customWidth="1"/>
    <col min="2" max="2" width="10.125" style="109" customWidth="1"/>
    <col min="3" max="3" width="11" style="109" customWidth="1"/>
    <col min="4" max="4" width="10.125" style="110" customWidth="1"/>
  </cols>
  <sheetData>
    <row r="1" spans="1:4" ht="18.75">
      <c r="A1" s="112" t="s">
        <v>0</v>
      </c>
    </row>
    <row r="2" spans="1:4">
      <c r="A2" s="136" t="s">
        <v>1</v>
      </c>
      <c r="B2" s="137"/>
      <c r="C2" s="137"/>
      <c r="D2" s="137"/>
    </row>
    <row r="3" spans="1:4">
      <c r="A3" s="136"/>
      <c r="B3" s="137"/>
      <c r="C3" s="137"/>
      <c r="D3" s="137"/>
    </row>
    <row r="4" spans="1:4" ht="15.75">
      <c r="B4" s="113"/>
      <c r="C4" s="113"/>
      <c r="D4" s="114" t="s">
        <v>2</v>
      </c>
    </row>
    <row r="5" spans="1:4" ht="13.5" customHeight="1">
      <c r="A5" s="138" t="s">
        <v>3</v>
      </c>
      <c r="B5" s="139" t="s">
        <v>4</v>
      </c>
      <c r="C5" s="139" t="s">
        <v>5</v>
      </c>
      <c r="D5" s="144" t="s">
        <v>6</v>
      </c>
    </row>
    <row r="6" spans="1:4">
      <c r="A6" s="138"/>
      <c r="B6" s="140"/>
      <c r="C6" s="142"/>
      <c r="D6" s="145"/>
    </row>
    <row r="7" spans="1:4" ht="17.45" customHeight="1">
      <c r="A7" s="138"/>
      <c r="B7" s="141"/>
      <c r="C7" s="143"/>
      <c r="D7" s="146"/>
    </row>
    <row r="8" spans="1:4" s="105" customFormat="1" ht="20.100000000000001" customHeight="1">
      <c r="A8" s="115" t="s">
        <v>7</v>
      </c>
      <c r="B8" s="116">
        <f>SUM(B9:B22)</f>
        <v>34088</v>
      </c>
      <c r="C8" s="116">
        <f>SUM(C9:C22)</f>
        <v>-395</v>
      </c>
      <c r="D8" s="117">
        <f>SUM(D9:D22)</f>
        <v>33693</v>
      </c>
    </row>
    <row r="9" spans="1:4" s="106" customFormat="1" ht="20.100000000000001" customHeight="1">
      <c r="A9" s="118" t="s">
        <v>8</v>
      </c>
      <c r="B9" s="119">
        <v>10352</v>
      </c>
      <c r="C9" s="120">
        <f>D9-B9</f>
        <v>48</v>
      </c>
      <c r="D9" s="121">
        <v>10400</v>
      </c>
    </row>
    <row r="10" spans="1:4" s="106" customFormat="1" ht="20.100000000000001" customHeight="1">
      <c r="A10" s="118" t="s">
        <v>9</v>
      </c>
      <c r="B10" s="119">
        <v>6810</v>
      </c>
      <c r="C10" s="120">
        <f t="shared" ref="C10:C22" si="0">D10-B10</f>
        <v>-690</v>
      </c>
      <c r="D10" s="121">
        <v>6120</v>
      </c>
    </row>
    <row r="11" spans="1:4" s="106" customFormat="1" ht="20.100000000000001" customHeight="1">
      <c r="A11" s="122" t="s">
        <v>10</v>
      </c>
      <c r="B11" s="119">
        <v>950</v>
      </c>
      <c r="C11" s="120">
        <f t="shared" si="0"/>
        <v>-55</v>
      </c>
      <c r="D11" s="121">
        <v>895</v>
      </c>
    </row>
    <row r="12" spans="1:4" s="106" customFormat="1" ht="20.100000000000001" customHeight="1">
      <c r="A12" s="123" t="s">
        <v>11</v>
      </c>
      <c r="B12" s="119">
        <v>336</v>
      </c>
      <c r="C12" s="120">
        <f t="shared" si="0"/>
        <v>14</v>
      </c>
      <c r="D12" s="121">
        <v>350</v>
      </c>
    </row>
    <row r="13" spans="1:4" s="106" customFormat="1" ht="20.100000000000001" customHeight="1">
      <c r="A13" s="123" t="s">
        <v>12</v>
      </c>
      <c r="B13" s="119"/>
      <c r="C13" s="120">
        <f t="shared" si="0"/>
        <v>0</v>
      </c>
      <c r="D13" s="121"/>
    </row>
    <row r="14" spans="1:4" s="106" customFormat="1" ht="20.100000000000001" customHeight="1">
      <c r="A14" s="118" t="s">
        <v>13</v>
      </c>
      <c r="B14" s="119">
        <v>2300</v>
      </c>
      <c r="C14" s="120">
        <f t="shared" si="0"/>
        <v>100</v>
      </c>
      <c r="D14" s="121">
        <v>2400</v>
      </c>
    </row>
    <row r="15" spans="1:4" s="106" customFormat="1" ht="20.100000000000001" customHeight="1">
      <c r="A15" s="118" t="s">
        <v>14</v>
      </c>
      <c r="B15" s="119">
        <v>1500</v>
      </c>
      <c r="C15" s="120">
        <f t="shared" si="0"/>
        <v>-50</v>
      </c>
      <c r="D15" s="121">
        <v>1450</v>
      </c>
    </row>
    <row r="16" spans="1:4" s="106" customFormat="1" ht="20.100000000000001" customHeight="1">
      <c r="A16" s="118" t="s">
        <v>15</v>
      </c>
      <c r="B16" s="119">
        <v>1000</v>
      </c>
      <c r="C16" s="120">
        <f t="shared" si="0"/>
        <v>180</v>
      </c>
      <c r="D16" s="121">
        <v>1180</v>
      </c>
    </row>
    <row r="17" spans="1:4" s="106" customFormat="1" ht="20.100000000000001" customHeight="1">
      <c r="A17" s="118" t="s">
        <v>16</v>
      </c>
      <c r="B17" s="119">
        <v>320</v>
      </c>
      <c r="C17" s="120">
        <f t="shared" si="0"/>
        <v>60</v>
      </c>
      <c r="D17" s="121">
        <v>380</v>
      </c>
    </row>
    <row r="18" spans="1:4" s="106" customFormat="1" ht="20.100000000000001" customHeight="1">
      <c r="A18" s="118" t="s">
        <v>17</v>
      </c>
      <c r="B18" s="119">
        <v>1200</v>
      </c>
      <c r="C18" s="120">
        <f t="shared" si="0"/>
        <v>228</v>
      </c>
      <c r="D18" s="121">
        <v>1428</v>
      </c>
    </row>
    <row r="19" spans="1:4" s="106" customFormat="1" ht="20.100000000000001" customHeight="1">
      <c r="A19" s="118" t="s">
        <v>18</v>
      </c>
      <c r="B19" s="119">
        <v>980</v>
      </c>
      <c r="C19" s="120">
        <f t="shared" si="0"/>
        <v>1000</v>
      </c>
      <c r="D19" s="121">
        <v>1980</v>
      </c>
    </row>
    <row r="20" spans="1:4" s="106" customFormat="1" ht="20.100000000000001" customHeight="1">
      <c r="A20" s="118" t="s">
        <v>19</v>
      </c>
      <c r="B20" s="119">
        <v>1100</v>
      </c>
      <c r="C20" s="120">
        <f t="shared" si="0"/>
        <v>10</v>
      </c>
      <c r="D20" s="121">
        <v>1110</v>
      </c>
    </row>
    <row r="21" spans="1:4" s="106" customFormat="1" ht="20.100000000000001" customHeight="1">
      <c r="A21" s="118" t="s">
        <v>20</v>
      </c>
      <c r="B21" s="119">
        <v>3740</v>
      </c>
      <c r="C21" s="120">
        <f t="shared" si="0"/>
        <v>-1240</v>
      </c>
      <c r="D21" s="121">
        <v>2500</v>
      </c>
    </row>
    <row r="22" spans="1:4" s="106" customFormat="1" ht="20.100000000000001" customHeight="1">
      <c r="A22" s="118" t="s">
        <v>21</v>
      </c>
      <c r="B22" s="119">
        <v>3500</v>
      </c>
      <c r="C22" s="120">
        <f t="shared" si="0"/>
        <v>0</v>
      </c>
      <c r="D22" s="121">
        <v>3500</v>
      </c>
    </row>
    <row r="23" spans="1:4" s="105" customFormat="1" ht="20.100000000000001" customHeight="1">
      <c r="A23" s="115" t="s">
        <v>22</v>
      </c>
      <c r="B23" s="124">
        <f>SUM(B24:B30)</f>
        <v>15400</v>
      </c>
      <c r="C23" s="124">
        <f>SUM(C24:C30)</f>
        <v>2300</v>
      </c>
      <c r="D23" s="125">
        <f>SUM(D24:D30)</f>
        <v>17700</v>
      </c>
    </row>
    <row r="24" spans="1:4" s="106" customFormat="1" ht="20.100000000000001" customHeight="1">
      <c r="A24" s="126" t="s">
        <v>23</v>
      </c>
      <c r="B24" s="120">
        <v>1630</v>
      </c>
      <c r="C24" s="120">
        <f>D24-B24</f>
        <v>-30</v>
      </c>
      <c r="D24" s="121">
        <v>1600</v>
      </c>
    </row>
    <row r="25" spans="1:4" s="106" customFormat="1" ht="20.100000000000001" customHeight="1">
      <c r="A25" s="126" t="s">
        <v>24</v>
      </c>
      <c r="B25" s="120">
        <v>3820</v>
      </c>
      <c r="C25" s="120">
        <f t="shared" ref="C25:C30" si="1">D25-B25</f>
        <v>680</v>
      </c>
      <c r="D25" s="121">
        <v>4500</v>
      </c>
    </row>
    <row r="26" spans="1:4" s="106" customFormat="1" ht="20.100000000000001" customHeight="1">
      <c r="A26" s="126" t="s">
        <v>25</v>
      </c>
      <c r="B26" s="120">
        <v>5800</v>
      </c>
      <c r="C26" s="120">
        <f t="shared" si="1"/>
        <v>-2250</v>
      </c>
      <c r="D26" s="121">
        <v>3550</v>
      </c>
    </row>
    <row r="27" spans="1:4" s="106" customFormat="1" ht="20.100000000000001" customHeight="1">
      <c r="A27" s="126" t="s">
        <v>26</v>
      </c>
      <c r="B27" s="120">
        <v>3100</v>
      </c>
      <c r="C27" s="120">
        <f t="shared" si="1"/>
        <v>2900</v>
      </c>
      <c r="D27" s="121">
        <v>6000</v>
      </c>
    </row>
    <row r="28" spans="1:4" s="106" customFormat="1" ht="20.100000000000001" customHeight="1">
      <c r="A28" s="126" t="s">
        <v>27</v>
      </c>
      <c r="B28" s="120">
        <v>400</v>
      </c>
      <c r="C28" s="120">
        <f t="shared" si="1"/>
        <v>600</v>
      </c>
      <c r="D28" s="121">
        <v>1000</v>
      </c>
    </row>
    <row r="29" spans="1:4" s="106" customFormat="1" ht="20.100000000000001" customHeight="1">
      <c r="A29" s="126" t="s">
        <v>28</v>
      </c>
      <c r="B29" s="120">
        <v>350</v>
      </c>
      <c r="C29" s="120">
        <f t="shared" si="1"/>
        <v>50</v>
      </c>
      <c r="D29" s="121">
        <v>400</v>
      </c>
    </row>
    <row r="30" spans="1:4" s="106" customFormat="1" ht="20.100000000000001" customHeight="1">
      <c r="A30" s="126" t="s">
        <v>29</v>
      </c>
      <c r="B30" s="120">
        <v>300</v>
      </c>
      <c r="C30" s="120">
        <f t="shared" si="1"/>
        <v>350</v>
      </c>
      <c r="D30" s="121">
        <v>650</v>
      </c>
    </row>
    <row r="31" spans="1:4" s="107" customFormat="1" ht="20.100000000000001" customHeight="1">
      <c r="A31" s="127" t="s">
        <v>30</v>
      </c>
      <c r="B31" s="117">
        <f>SUM(B8+B23)</f>
        <v>49488</v>
      </c>
      <c r="C31" s="117">
        <f>SUM(C8+C23)</f>
        <v>1905</v>
      </c>
      <c r="D31" s="117">
        <f>SUM(D8+D23)</f>
        <v>51393</v>
      </c>
    </row>
    <row r="32" spans="1:4" s="108" customFormat="1" ht="20.100000000000001" customHeight="1">
      <c r="A32" s="128" t="s">
        <v>31</v>
      </c>
      <c r="B32" s="129">
        <f>SUM(B33:B36)</f>
        <v>41162</v>
      </c>
      <c r="C32" s="130">
        <f>SUM(C33:C36)</f>
        <v>-1905</v>
      </c>
      <c r="D32" s="130">
        <f>SUM(D33:D36)</f>
        <v>39257</v>
      </c>
    </row>
    <row r="33" spans="1:4" s="108" customFormat="1" ht="20.100000000000001" customHeight="1">
      <c r="A33" s="128" t="s">
        <v>32</v>
      </c>
      <c r="B33" s="130">
        <v>16455</v>
      </c>
      <c r="C33" s="130">
        <f>D33-B33</f>
        <v>-143</v>
      </c>
      <c r="D33" s="130">
        <v>16312</v>
      </c>
    </row>
    <row r="34" spans="1:4" s="108" customFormat="1" ht="20.100000000000001" customHeight="1">
      <c r="A34" s="128" t="s">
        <v>33</v>
      </c>
      <c r="B34" s="130">
        <v>15900</v>
      </c>
      <c r="C34" s="130">
        <f t="shared" ref="C34:C36" si="2">D34-B34</f>
        <v>-1512</v>
      </c>
      <c r="D34" s="130">
        <v>14388</v>
      </c>
    </row>
    <row r="35" spans="1:4" s="108" customFormat="1" ht="20.100000000000001" customHeight="1">
      <c r="A35" s="128" t="s">
        <v>34</v>
      </c>
      <c r="B35" s="130"/>
      <c r="C35" s="130"/>
      <c r="D35" s="130"/>
    </row>
    <row r="36" spans="1:4" s="108" customFormat="1" ht="20.100000000000001" customHeight="1">
      <c r="A36" s="128" t="s">
        <v>35</v>
      </c>
      <c r="B36" s="130">
        <v>8807</v>
      </c>
      <c r="C36" s="130">
        <f t="shared" si="2"/>
        <v>-250</v>
      </c>
      <c r="D36" s="130">
        <v>8557</v>
      </c>
    </row>
    <row r="37" spans="1:4" s="108" customFormat="1" ht="20.100000000000001" customHeight="1">
      <c r="A37" s="128" t="s">
        <v>36</v>
      </c>
      <c r="B37" s="129">
        <f>B31+B32</f>
        <v>90650</v>
      </c>
      <c r="C37" s="130">
        <f>C31+C32</f>
        <v>0</v>
      </c>
      <c r="D37" s="129">
        <f>D31+D32</f>
        <v>90650</v>
      </c>
    </row>
    <row r="38" spans="1:4" s="105" customFormat="1" ht="20.100000000000001" customHeight="1">
      <c r="A38" s="115" t="s">
        <v>37</v>
      </c>
      <c r="B38" s="117">
        <f>SUM(B39+B45+B46)</f>
        <v>144460</v>
      </c>
      <c r="C38" s="117">
        <f>SUM(C39+C45+C46)</f>
        <v>55907.290000000008</v>
      </c>
      <c r="D38" s="117">
        <f>SUM(D39+D45+D46)</f>
        <v>200367.29</v>
      </c>
    </row>
    <row r="39" spans="1:4" s="108" customFormat="1" ht="20.100000000000001" customHeight="1">
      <c r="A39" s="118" t="s">
        <v>38</v>
      </c>
      <c r="B39" s="131">
        <f>SUM(B40:B44)</f>
        <v>7404</v>
      </c>
      <c r="C39" s="131">
        <f>SUM(C40:C44)</f>
        <v>0</v>
      </c>
      <c r="D39" s="130">
        <f>SUM(D40:D44)</f>
        <v>7404</v>
      </c>
    </row>
    <row r="40" spans="1:4" s="108" customFormat="1" ht="20.100000000000001" customHeight="1">
      <c r="A40" s="118" t="s">
        <v>39</v>
      </c>
      <c r="B40" s="131">
        <v>3655</v>
      </c>
      <c r="C40" s="131">
        <v>0</v>
      </c>
      <c r="D40" s="130">
        <v>3655</v>
      </c>
    </row>
    <row r="41" spans="1:4" s="108" customFormat="1" ht="20.100000000000001" customHeight="1">
      <c r="A41" s="118" t="s">
        <v>40</v>
      </c>
      <c r="B41" s="131">
        <v>817</v>
      </c>
      <c r="C41" s="131">
        <v>0</v>
      </c>
      <c r="D41" s="130">
        <v>817</v>
      </c>
    </row>
    <row r="42" spans="1:4" s="108" customFormat="1" ht="20.100000000000001" customHeight="1">
      <c r="A42" s="118" t="s">
        <v>41</v>
      </c>
      <c r="B42" s="131">
        <v>2116</v>
      </c>
      <c r="C42" s="131">
        <v>0</v>
      </c>
      <c r="D42" s="130">
        <v>2116</v>
      </c>
    </row>
    <row r="43" spans="1:4" s="108" customFormat="1" ht="20.100000000000001" customHeight="1">
      <c r="A43" s="118" t="s">
        <v>42</v>
      </c>
      <c r="B43" s="131">
        <v>573</v>
      </c>
      <c r="C43" s="131">
        <v>0</v>
      </c>
      <c r="D43" s="130">
        <v>573</v>
      </c>
    </row>
    <row r="44" spans="1:4" s="108" customFormat="1" ht="20.100000000000001" customHeight="1">
      <c r="A44" s="118" t="s">
        <v>43</v>
      </c>
      <c r="B44" s="131">
        <v>243</v>
      </c>
      <c r="C44" s="131">
        <v>0</v>
      </c>
      <c r="D44" s="130">
        <v>243</v>
      </c>
    </row>
    <row r="45" spans="1:4" s="108" customFormat="1" ht="20.100000000000001" customHeight="1">
      <c r="A45" s="118" t="s">
        <v>44</v>
      </c>
      <c r="B45" s="131">
        <v>130277</v>
      </c>
      <c r="C45" s="131">
        <f>D45-B45</f>
        <v>29929.290000000008</v>
      </c>
      <c r="D45" s="130">
        <v>160206.29</v>
      </c>
    </row>
    <row r="46" spans="1:4" s="108" customFormat="1" ht="20.100000000000001" customHeight="1">
      <c r="A46" s="132" t="s">
        <v>45</v>
      </c>
      <c r="B46" s="131">
        <v>6779</v>
      </c>
      <c r="C46" s="131">
        <f t="shared" ref="C46:C51" si="3">D46-B46</f>
        <v>25978</v>
      </c>
      <c r="D46" s="130">
        <v>32757</v>
      </c>
    </row>
    <row r="47" spans="1:4" s="105" customFormat="1" ht="20.100000000000001" customHeight="1">
      <c r="A47" s="115" t="s">
        <v>46</v>
      </c>
      <c r="B47" s="117"/>
      <c r="C47" s="117">
        <f t="shared" si="3"/>
        <v>2510</v>
      </c>
      <c r="D47" s="117">
        <v>2510</v>
      </c>
    </row>
    <row r="48" spans="1:4" s="105" customFormat="1" ht="20.100000000000001" customHeight="1">
      <c r="A48" s="127" t="s">
        <v>47</v>
      </c>
      <c r="B48" s="117">
        <v>50000</v>
      </c>
      <c r="C48" s="117">
        <f t="shared" si="3"/>
        <v>-20000</v>
      </c>
      <c r="D48" s="117">
        <v>30000</v>
      </c>
    </row>
    <row r="49" spans="1:4" s="105" customFormat="1" ht="20.100000000000001" customHeight="1">
      <c r="A49" s="127" t="s">
        <v>48</v>
      </c>
      <c r="B49" s="117">
        <v>12086</v>
      </c>
      <c r="C49" s="117">
        <f t="shared" si="3"/>
        <v>4285</v>
      </c>
      <c r="D49" s="117">
        <v>16371</v>
      </c>
    </row>
    <row r="50" spans="1:4" s="105" customFormat="1" ht="20.100000000000001" customHeight="1">
      <c r="A50" s="127" t="s">
        <v>49</v>
      </c>
      <c r="B50" s="117">
        <v>11798</v>
      </c>
      <c r="C50" s="117">
        <f t="shared" si="3"/>
        <v>-4423</v>
      </c>
      <c r="D50" s="117">
        <v>7375</v>
      </c>
    </row>
    <row r="51" spans="1:4" ht="20.100000000000001" customHeight="1">
      <c r="A51" s="133" t="s">
        <v>50</v>
      </c>
      <c r="B51" s="134">
        <f>B31+B38+B47+B48+B49+B50</f>
        <v>267832</v>
      </c>
      <c r="C51" s="117">
        <f t="shared" si="3"/>
        <v>40184.290000000037</v>
      </c>
      <c r="D51" s="135">
        <f>D31+D38+D47+D48+D49+D50</f>
        <v>308016.29000000004</v>
      </c>
    </row>
    <row r="53" spans="1:4">
      <c r="B53"/>
      <c r="C53"/>
      <c r="D53" s="111"/>
    </row>
    <row r="54" spans="1:4">
      <c r="B54"/>
      <c r="C54"/>
      <c r="D54" s="111"/>
    </row>
    <row r="55" spans="1:4">
      <c r="B55"/>
      <c r="C55"/>
      <c r="D55" s="111"/>
    </row>
    <row r="56" spans="1:4">
      <c r="B56"/>
      <c r="C56"/>
      <c r="D56" s="111"/>
    </row>
    <row r="57" spans="1:4">
      <c r="B57"/>
      <c r="C57"/>
      <c r="D57" s="111"/>
    </row>
    <row r="58" spans="1:4">
      <c r="B58"/>
      <c r="C58"/>
      <c r="D58" s="111"/>
    </row>
    <row r="59" spans="1:4">
      <c r="B59"/>
      <c r="C59"/>
      <c r="D59" s="111"/>
    </row>
    <row r="60" spans="1:4">
      <c r="B60"/>
      <c r="C60"/>
      <c r="D60" s="111"/>
    </row>
    <row r="61" spans="1:4">
      <c r="B61"/>
      <c r="C61"/>
      <c r="D61" s="111"/>
    </row>
  </sheetData>
  <mergeCells count="5">
    <mergeCell ref="A2:D3"/>
    <mergeCell ref="A5:A7"/>
    <mergeCell ref="B5:B7"/>
    <mergeCell ref="C5:C7"/>
    <mergeCell ref="D5:D7"/>
  </mergeCells>
  <phoneticPr fontId="29" type="noConversion"/>
  <printOptions horizontalCentered="1"/>
  <pageMargins left="0.51180555555555596" right="0.51180555555555596" top="0.94444444444444398" bottom="0.98402777777777795" header="0.31458333333333299" footer="0.59027777777777801"/>
  <pageSetup paperSize="9" firstPageNumber="12" orientation="portrait" useFirstPageNumber="1" verticalDpi="300"/>
  <headerFooter differentOddEven="1">
    <oddFooter>&amp;L&amp;14— 6—</oddFooter>
    <evenFooter>&amp;R&amp;14— 7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27"/>
  <sheetViews>
    <sheetView workbookViewId="0">
      <pane xSplit="4" ySplit="5" topLeftCell="E96" activePane="bottomRight" state="frozen"/>
      <selection pane="topRight"/>
      <selection pane="bottomLeft"/>
      <selection pane="bottomRight" activeCell="G109" sqref="G109"/>
    </sheetView>
  </sheetViews>
  <sheetFormatPr defaultColWidth="9" defaultRowHeight="13.5"/>
  <cols>
    <col min="1" max="1" width="8.5" style="38" customWidth="1"/>
    <col min="2" max="2" width="35.25" style="39" customWidth="1"/>
    <col min="3" max="3" width="14" style="40" customWidth="1"/>
    <col min="4" max="4" width="9.75" style="41" customWidth="1"/>
    <col min="5" max="5" width="10" style="42" customWidth="1"/>
    <col min="6" max="6" width="0.125" style="43" customWidth="1"/>
    <col min="7" max="7" width="7.75" style="44" customWidth="1"/>
    <col min="8" max="8" width="9.625" style="43" customWidth="1"/>
    <col min="9" max="9" width="8.375" style="43" customWidth="1"/>
    <col min="10" max="10" width="8.25" style="45" customWidth="1"/>
    <col min="11" max="11" width="9.5" style="46" customWidth="1"/>
    <col min="12" max="12" width="14.375" style="47" customWidth="1"/>
    <col min="13" max="29" width="9" style="39" customWidth="1"/>
    <col min="30" max="223" width="9" style="39"/>
    <col min="224" max="224" width="8.5" style="39" customWidth="1"/>
    <col min="225" max="225" width="33.875" style="39" customWidth="1"/>
    <col min="226" max="226" width="15" style="39" customWidth="1"/>
    <col min="227" max="227" width="10.875" style="39" customWidth="1"/>
    <col min="228" max="228" width="8.5" style="39" customWidth="1"/>
    <col min="229" max="229" width="9" style="39"/>
    <col min="230" max="230" width="8.375" style="39" customWidth="1"/>
    <col min="231" max="231" width="8.625" style="39" customWidth="1"/>
    <col min="232" max="232" width="8.375" style="39" customWidth="1"/>
    <col min="233" max="233" width="11.75" style="39" customWidth="1"/>
    <col min="234" max="234" width="9" style="39"/>
    <col min="235" max="236" width="10.5" style="39" customWidth="1"/>
    <col min="237" max="237" width="9" style="39"/>
    <col min="238" max="238" width="14.25" style="39" customWidth="1"/>
    <col min="239" max="479" width="9" style="39"/>
    <col min="480" max="480" width="8.5" style="39" customWidth="1"/>
    <col min="481" max="481" width="33.875" style="39" customWidth="1"/>
    <col min="482" max="482" width="15" style="39" customWidth="1"/>
    <col min="483" max="483" width="10.875" style="39" customWidth="1"/>
    <col min="484" max="484" width="8.5" style="39" customWidth="1"/>
    <col min="485" max="485" width="9" style="39"/>
    <col min="486" max="486" width="8.375" style="39" customWidth="1"/>
    <col min="487" max="487" width="8.625" style="39" customWidth="1"/>
    <col min="488" max="488" width="8.375" style="39" customWidth="1"/>
    <col min="489" max="489" width="11.75" style="39" customWidth="1"/>
    <col min="490" max="490" width="9" style="39"/>
    <col min="491" max="492" width="10.5" style="39" customWidth="1"/>
    <col min="493" max="493" width="9" style="39"/>
    <col min="494" max="494" width="14.25" style="39" customWidth="1"/>
    <col min="495" max="735" width="9" style="39"/>
    <col min="736" max="736" width="8.5" style="39" customWidth="1"/>
    <col min="737" max="737" width="33.875" style="39" customWidth="1"/>
    <col min="738" max="738" width="15" style="39" customWidth="1"/>
    <col min="739" max="739" width="10.875" style="39" customWidth="1"/>
    <col min="740" max="740" width="8.5" style="39" customWidth="1"/>
    <col min="741" max="741" width="9" style="39"/>
    <col min="742" max="742" width="8.375" style="39" customWidth="1"/>
    <col min="743" max="743" width="8.625" style="39" customWidth="1"/>
    <col min="744" max="744" width="8.375" style="39" customWidth="1"/>
    <col min="745" max="745" width="11.75" style="39" customWidth="1"/>
    <col min="746" max="746" width="9" style="39"/>
    <col min="747" max="748" width="10.5" style="39" customWidth="1"/>
    <col min="749" max="749" width="9" style="39"/>
    <col min="750" max="750" width="14.25" style="39" customWidth="1"/>
    <col min="751" max="991" width="9" style="39"/>
    <col min="992" max="992" width="8.5" style="39" customWidth="1"/>
    <col min="993" max="993" width="33.875" style="39" customWidth="1"/>
    <col min="994" max="994" width="15" style="39" customWidth="1"/>
    <col min="995" max="995" width="10.875" style="39" customWidth="1"/>
    <col min="996" max="996" width="8.5" style="39" customWidth="1"/>
    <col min="997" max="997" width="9" style="39"/>
    <col min="998" max="998" width="8.375" style="39" customWidth="1"/>
    <col min="999" max="999" width="8.625" style="39" customWidth="1"/>
    <col min="1000" max="1000" width="8.375" style="39" customWidth="1"/>
    <col min="1001" max="1001" width="11.75" style="39" customWidth="1"/>
    <col min="1002" max="1002" width="9" style="39"/>
    <col min="1003" max="1004" width="10.5" style="39" customWidth="1"/>
    <col min="1005" max="1005" width="9" style="39"/>
    <col min="1006" max="1006" width="14.25" style="39" customWidth="1"/>
    <col min="1007" max="1247" width="9" style="39"/>
    <col min="1248" max="1248" width="8.5" style="39" customWidth="1"/>
    <col min="1249" max="1249" width="33.875" style="39" customWidth="1"/>
    <col min="1250" max="1250" width="15" style="39" customWidth="1"/>
    <col min="1251" max="1251" width="10.875" style="39" customWidth="1"/>
    <col min="1252" max="1252" width="8.5" style="39" customWidth="1"/>
    <col min="1253" max="1253" width="9" style="39"/>
    <col min="1254" max="1254" width="8.375" style="39" customWidth="1"/>
    <col min="1255" max="1255" width="8.625" style="39" customWidth="1"/>
    <col min="1256" max="1256" width="8.375" style="39" customWidth="1"/>
    <col min="1257" max="1257" width="11.75" style="39" customWidth="1"/>
    <col min="1258" max="1258" width="9" style="39"/>
    <col min="1259" max="1260" width="10.5" style="39" customWidth="1"/>
    <col min="1261" max="1261" width="9" style="39"/>
    <col min="1262" max="1262" width="14.25" style="39" customWidth="1"/>
    <col min="1263" max="1503" width="9" style="39"/>
    <col min="1504" max="1504" width="8.5" style="39" customWidth="1"/>
    <col min="1505" max="1505" width="33.875" style="39" customWidth="1"/>
    <col min="1506" max="1506" width="15" style="39" customWidth="1"/>
    <col min="1507" max="1507" width="10.875" style="39" customWidth="1"/>
    <col min="1508" max="1508" width="8.5" style="39" customWidth="1"/>
    <col min="1509" max="1509" width="9" style="39"/>
    <col min="1510" max="1510" width="8.375" style="39" customWidth="1"/>
    <col min="1511" max="1511" width="8.625" style="39" customWidth="1"/>
    <col min="1512" max="1512" width="8.375" style="39" customWidth="1"/>
    <col min="1513" max="1513" width="11.75" style="39" customWidth="1"/>
    <col min="1514" max="1514" width="9" style="39"/>
    <col min="1515" max="1516" width="10.5" style="39" customWidth="1"/>
    <col min="1517" max="1517" width="9" style="39"/>
    <col min="1518" max="1518" width="14.25" style="39" customWidth="1"/>
    <col min="1519" max="1759" width="9" style="39"/>
    <col min="1760" max="1760" width="8.5" style="39" customWidth="1"/>
    <col min="1761" max="1761" width="33.875" style="39" customWidth="1"/>
    <col min="1762" max="1762" width="15" style="39" customWidth="1"/>
    <col min="1763" max="1763" width="10.875" style="39" customWidth="1"/>
    <col min="1764" max="1764" width="8.5" style="39" customWidth="1"/>
    <col min="1765" max="1765" width="9" style="39"/>
    <col min="1766" max="1766" width="8.375" style="39" customWidth="1"/>
    <col min="1767" max="1767" width="8.625" style="39" customWidth="1"/>
    <col min="1768" max="1768" width="8.375" style="39" customWidth="1"/>
    <col min="1769" max="1769" width="11.75" style="39" customWidth="1"/>
    <col min="1770" max="1770" width="9" style="39"/>
    <col min="1771" max="1772" width="10.5" style="39" customWidth="1"/>
    <col min="1773" max="1773" width="9" style="39"/>
    <col min="1774" max="1774" width="14.25" style="39" customWidth="1"/>
    <col min="1775" max="2015" width="9" style="39"/>
    <col min="2016" max="2016" width="8.5" style="39" customWidth="1"/>
    <col min="2017" max="2017" width="33.875" style="39" customWidth="1"/>
    <col min="2018" max="2018" width="15" style="39" customWidth="1"/>
    <col min="2019" max="2019" width="10.875" style="39" customWidth="1"/>
    <col min="2020" max="2020" width="8.5" style="39" customWidth="1"/>
    <col min="2021" max="2021" width="9" style="39"/>
    <col min="2022" max="2022" width="8.375" style="39" customWidth="1"/>
    <col min="2023" max="2023" width="8.625" style="39" customWidth="1"/>
    <col min="2024" max="2024" width="8.375" style="39" customWidth="1"/>
    <col min="2025" max="2025" width="11.75" style="39" customWidth="1"/>
    <col min="2026" max="2026" width="9" style="39"/>
    <col min="2027" max="2028" width="10.5" style="39" customWidth="1"/>
    <col min="2029" max="2029" width="9" style="39"/>
    <col min="2030" max="2030" width="14.25" style="39" customWidth="1"/>
    <col min="2031" max="2271" width="9" style="39"/>
    <col min="2272" max="2272" width="8.5" style="39" customWidth="1"/>
    <col min="2273" max="2273" width="33.875" style="39" customWidth="1"/>
    <col min="2274" max="2274" width="15" style="39" customWidth="1"/>
    <col min="2275" max="2275" width="10.875" style="39" customWidth="1"/>
    <col min="2276" max="2276" width="8.5" style="39" customWidth="1"/>
    <col min="2277" max="2277" width="9" style="39"/>
    <col min="2278" max="2278" width="8.375" style="39" customWidth="1"/>
    <col min="2279" max="2279" width="8.625" style="39" customWidth="1"/>
    <col min="2280" max="2280" width="8.375" style="39" customWidth="1"/>
    <col min="2281" max="2281" width="11.75" style="39" customWidth="1"/>
    <col min="2282" max="2282" width="9" style="39"/>
    <col min="2283" max="2284" width="10.5" style="39" customWidth="1"/>
    <col min="2285" max="2285" width="9" style="39"/>
    <col min="2286" max="2286" width="14.25" style="39" customWidth="1"/>
    <col min="2287" max="2527" width="9" style="39"/>
    <col min="2528" max="2528" width="8.5" style="39" customWidth="1"/>
    <col min="2529" max="2529" width="33.875" style="39" customWidth="1"/>
    <col min="2530" max="2530" width="15" style="39" customWidth="1"/>
    <col min="2531" max="2531" width="10.875" style="39" customWidth="1"/>
    <col min="2532" max="2532" width="8.5" style="39" customWidth="1"/>
    <col min="2533" max="2533" width="9" style="39"/>
    <col min="2534" max="2534" width="8.375" style="39" customWidth="1"/>
    <col min="2535" max="2535" width="8.625" style="39" customWidth="1"/>
    <col min="2536" max="2536" width="8.375" style="39" customWidth="1"/>
    <col min="2537" max="2537" width="11.75" style="39" customWidth="1"/>
    <col min="2538" max="2538" width="9" style="39"/>
    <col min="2539" max="2540" width="10.5" style="39" customWidth="1"/>
    <col min="2541" max="2541" width="9" style="39"/>
    <col min="2542" max="2542" width="14.25" style="39" customWidth="1"/>
    <col min="2543" max="2783" width="9" style="39"/>
    <col min="2784" max="2784" width="8.5" style="39" customWidth="1"/>
    <col min="2785" max="2785" width="33.875" style="39" customWidth="1"/>
    <col min="2786" max="2786" width="15" style="39" customWidth="1"/>
    <col min="2787" max="2787" width="10.875" style="39" customWidth="1"/>
    <col min="2788" max="2788" width="8.5" style="39" customWidth="1"/>
    <col min="2789" max="2789" width="9" style="39"/>
    <col min="2790" max="2790" width="8.375" style="39" customWidth="1"/>
    <col min="2791" max="2791" width="8.625" style="39" customWidth="1"/>
    <col min="2792" max="2792" width="8.375" style="39" customWidth="1"/>
    <col min="2793" max="2793" width="11.75" style="39" customWidth="1"/>
    <col min="2794" max="2794" width="9" style="39"/>
    <col min="2795" max="2796" width="10.5" style="39" customWidth="1"/>
    <col min="2797" max="2797" width="9" style="39"/>
    <col min="2798" max="2798" width="14.25" style="39" customWidth="1"/>
    <col min="2799" max="3039" width="9" style="39"/>
    <col min="3040" max="3040" width="8.5" style="39" customWidth="1"/>
    <col min="3041" max="3041" width="33.875" style="39" customWidth="1"/>
    <col min="3042" max="3042" width="15" style="39" customWidth="1"/>
    <col min="3043" max="3043" width="10.875" style="39" customWidth="1"/>
    <col min="3044" max="3044" width="8.5" style="39" customWidth="1"/>
    <col min="3045" max="3045" width="9" style="39"/>
    <col min="3046" max="3046" width="8.375" style="39" customWidth="1"/>
    <col min="3047" max="3047" width="8.625" style="39" customWidth="1"/>
    <col min="3048" max="3048" width="8.375" style="39" customWidth="1"/>
    <col min="3049" max="3049" width="11.75" style="39" customWidth="1"/>
    <col min="3050" max="3050" width="9" style="39"/>
    <col min="3051" max="3052" width="10.5" style="39" customWidth="1"/>
    <col min="3053" max="3053" width="9" style="39"/>
    <col min="3054" max="3054" width="14.25" style="39" customWidth="1"/>
    <col min="3055" max="3295" width="9" style="39"/>
    <col min="3296" max="3296" width="8.5" style="39" customWidth="1"/>
    <col min="3297" max="3297" width="33.875" style="39" customWidth="1"/>
    <col min="3298" max="3298" width="15" style="39" customWidth="1"/>
    <col min="3299" max="3299" width="10.875" style="39" customWidth="1"/>
    <col min="3300" max="3300" width="8.5" style="39" customWidth="1"/>
    <col min="3301" max="3301" width="9" style="39"/>
    <col min="3302" max="3302" width="8.375" style="39" customWidth="1"/>
    <col min="3303" max="3303" width="8.625" style="39" customWidth="1"/>
    <col min="3304" max="3304" width="8.375" style="39" customWidth="1"/>
    <col min="3305" max="3305" width="11.75" style="39" customWidth="1"/>
    <col min="3306" max="3306" width="9" style="39"/>
    <col min="3307" max="3308" width="10.5" style="39" customWidth="1"/>
    <col min="3309" max="3309" width="9" style="39"/>
    <col min="3310" max="3310" width="14.25" style="39" customWidth="1"/>
    <col min="3311" max="3551" width="9" style="39"/>
    <col min="3552" max="3552" width="8.5" style="39" customWidth="1"/>
    <col min="3553" max="3553" width="33.875" style="39" customWidth="1"/>
    <col min="3554" max="3554" width="15" style="39" customWidth="1"/>
    <col min="3555" max="3555" width="10.875" style="39" customWidth="1"/>
    <col min="3556" max="3556" width="8.5" style="39" customWidth="1"/>
    <col min="3557" max="3557" width="9" style="39"/>
    <col min="3558" max="3558" width="8.375" style="39" customWidth="1"/>
    <col min="3559" max="3559" width="8.625" style="39" customWidth="1"/>
    <col min="3560" max="3560" width="8.375" style="39" customWidth="1"/>
    <col min="3561" max="3561" width="11.75" style="39" customWidth="1"/>
    <col min="3562" max="3562" width="9" style="39"/>
    <col min="3563" max="3564" width="10.5" style="39" customWidth="1"/>
    <col min="3565" max="3565" width="9" style="39"/>
    <col min="3566" max="3566" width="14.25" style="39" customWidth="1"/>
    <col min="3567" max="3807" width="9" style="39"/>
    <col min="3808" max="3808" width="8.5" style="39" customWidth="1"/>
    <col min="3809" max="3809" width="33.875" style="39" customWidth="1"/>
    <col min="3810" max="3810" width="15" style="39" customWidth="1"/>
    <col min="3811" max="3811" width="10.875" style="39" customWidth="1"/>
    <col min="3812" max="3812" width="8.5" style="39" customWidth="1"/>
    <col min="3813" max="3813" width="9" style="39"/>
    <col min="3814" max="3814" width="8.375" style="39" customWidth="1"/>
    <col min="3815" max="3815" width="8.625" style="39" customWidth="1"/>
    <col min="3816" max="3816" width="8.375" style="39" customWidth="1"/>
    <col min="3817" max="3817" width="11.75" style="39" customWidth="1"/>
    <col min="3818" max="3818" width="9" style="39"/>
    <col min="3819" max="3820" width="10.5" style="39" customWidth="1"/>
    <col min="3821" max="3821" width="9" style="39"/>
    <col min="3822" max="3822" width="14.25" style="39" customWidth="1"/>
    <col min="3823" max="4063" width="9" style="39"/>
    <col min="4064" max="4064" width="8.5" style="39" customWidth="1"/>
    <col min="4065" max="4065" width="33.875" style="39" customWidth="1"/>
    <col min="4066" max="4066" width="15" style="39" customWidth="1"/>
    <col min="4067" max="4067" width="10.875" style="39" customWidth="1"/>
    <col min="4068" max="4068" width="8.5" style="39" customWidth="1"/>
    <col min="4069" max="4069" width="9" style="39"/>
    <col min="4070" max="4070" width="8.375" style="39" customWidth="1"/>
    <col min="4071" max="4071" width="8.625" style="39" customWidth="1"/>
    <col min="4072" max="4072" width="8.375" style="39" customWidth="1"/>
    <col min="4073" max="4073" width="11.75" style="39" customWidth="1"/>
    <col min="4074" max="4074" width="9" style="39"/>
    <col min="4075" max="4076" width="10.5" style="39" customWidth="1"/>
    <col min="4077" max="4077" width="9" style="39"/>
    <col min="4078" max="4078" width="14.25" style="39" customWidth="1"/>
    <col min="4079" max="4319" width="9" style="39"/>
    <col min="4320" max="4320" width="8.5" style="39" customWidth="1"/>
    <col min="4321" max="4321" width="33.875" style="39" customWidth="1"/>
    <col min="4322" max="4322" width="15" style="39" customWidth="1"/>
    <col min="4323" max="4323" width="10.875" style="39" customWidth="1"/>
    <col min="4324" max="4324" width="8.5" style="39" customWidth="1"/>
    <col min="4325" max="4325" width="9" style="39"/>
    <col min="4326" max="4326" width="8.375" style="39" customWidth="1"/>
    <col min="4327" max="4327" width="8.625" style="39" customWidth="1"/>
    <col min="4328" max="4328" width="8.375" style="39" customWidth="1"/>
    <col min="4329" max="4329" width="11.75" style="39" customWidth="1"/>
    <col min="4330" max="4330" width="9" style="39"/>
    <col min="4331" max="4332" width="10.5" style="39" customWidth="1"/>
    <col min="4333" max="4333" width="9" style="39"/>
    <col min="4334" max="4334" width="14.25" style="39" customWidth="1"/>
    <col min="4335" max="4575" width="9" style="39"/>
    <col min="4576" max="4576" width="8.5" style="39" customWidth="1"/>
    <col min="4577" max="4577" width="33.875" style="39" customWidth="1"/>
    <col min="4578" max="4578" width="15" style="39" customWidth="1"/>
    <col min="4579" max="4579" width="10.875" style="39" customWidth="1"/>
    <col min="4580" max="4580" width="8.5" style="39" customWidth="1"/>
    <col min="4581" max="4581" width="9" style="39"/>
    <col min="4582" max="4582" width="8.375" style="39" customWidth="1"/>
    <col min="4583" max="4583" width="8.625" style="39" customWidth="1"/>
    <col min="4584" max="4584" width="8.375" style="39" customWidth="1"/>
    <col min="4585" max="4585" width="11.75" style="39" customWidth="1"/>
    <col min="4586" max="4586" width="9" style="39"/>
    <col min="4587" max="4588" width="10.5" style="39" customWidth="1"/>
    <col min="4589" max="4589" width="9" style="39"/>
    <col min="4590" max="4590" width="14.25" style="39" customWidth="1"/>
    <col min="4591" max="4831" width="9" style="39"/>
    <col min="4832" max="4832" width="8.5" style="39" customWidth="1"/>
    <col min="4833" max="4833" width="33.875" style="39" customWidth="1"/>
    <col min="4834" max="4834" width="15" style="39" customWidth="1"/>
    <col min="4835" max="4835" width="10.875" style="39" customWidth="1"/>
    <col min="4836" max="4836" width="8.5" style="39" customWidth="1"/>
    <col min="4837" max="4837" width="9" style="39"/>
    <col min="4838" max="4838" width="8.375" style="39" customWidth="1"/>
    <col min="4839" max="4839" width="8.625" style="39" customWidth="1"/>
    <col min="4840" max="4840" width="8.375" style="39" customWidth="1"/>
    <col min="4841" max="4841" width="11.75" style="39" customWidth="1"/>
    <col min="4842" max="4842" width="9" style="39"/>
    <col min="4843" max="4844" width="10.5" style="39" customWidth="1"/>
    <col min="4845" max="4845" width="9" style="39"/>
    <col min="4846" max="4846" width="14.25" style="39" customWidth="1"/>
    <col min="4847" max="5087" width="9" style="39"/>
    <col min="5088" max="5088" width="8.5" style="39" customWidth="1"/>
    <col min="5089" max="5089" width="33.875" style="39" customWidth="1"/>
    <col min="5090" max="5090" width="15" style="39" customWidth="1"/>
    <col min="5091" max="5091" width="10.875" style="39" customWidth="1"/>
    <col min="5092" max="5092" width="8.5" style="39" customWidth="1"/>
    <col min="5093" max="5093" width="9" style="39"/>
    <col min="5094" max="5094" width="8.375" style="39" customWidth="1"/>
    <col min="5095" max="5095" width="8.625" style="39" customWidth="1"/>
    <col min="5096" max="5096" width="8.375" style="39" customWidth="1"/>
    <col min="5097" max="5097" width="11.75" style="39" customWidth="1"/>
    <col min="5098" max="5098" width="9" style="39"/>
    <col min="5099" max="5100" width="10.5" style="39" customWidth="1"/>
    <col min="5101" max="5101" width="9" style="39"/>
    <col min="5102" max="5102" width="14.25" style="39" customWidth="1"/>
    <col min="5103" max="5343" width="9" style="39"/>
    <col min="5344" max="5344" width="8.5" style="39" customWidth="1"/>
    <col min="5345" max="5345" width="33.875" style="39" customWidth="1"/>
    <col min="5346" max="5346" width="15" style="39" customWidth="1"/>
    <col min="5347" max="5347" width="10.875" style="39" customWidth="1"/>
    <col min="5348" max="5348" width="8.5" style="39" customWidth="1"/>
    <col min="5349" max="5349" width="9" style="39"/>
    <col min="5350" max="5350" width="8.375" style="39" customWidth="1"/>
    <col min="5351" max="5351" width="8.625" style="39" customWidth="1"/>
    <col min="5352" max="5352" width="8.375" style="39" customWidth="1"/>
    <col min="5353" max="5353" width="11.75" style="39" customWidth="1"/>
    <col min="5354" max="5354" width="9" style="39"/>
    <col min="5355" max="5356" width="10.5" style="39" customWidth="1"/>
    <col min="5357" max="5357" width="9" style="39"/>
    <col min="5358" max="5358" width="14.25" style="39" customWidth="1"/>
    <col min="5359" max="5599" width="9" style="39"/>
    <col min="5600" max="5600" width="8.5" style="39" customWidth="1"/>
    <col min="5601" max="5601" width="33.875" style="39" customWidth="1"/>
    <col min="5602" max="5602" width="15" style="39" customWidth="1"/>
    <col min="5603" max="5603" width="10.875" style="39" customWidth="1"/>
    <col min="5604" max="5604" width="8.5" style="39" customWidth="1"/>
    <col min="5605" max="5605" width="9" style="39"/>
    <col min="5606" max="5606" width="8.375" style="39" customWidth="1"/>
    <col min="5607" max="5607" width="8.625" style="39" customWidth="1"/>
    <col min="5608" max="5608" width="8.375" style="39" customWidth="1"/>
    <col min="5609" max="5609" width="11.75" style="39" customWidth="1"/>
    <col min="5610" max="5610" width="9" style="39"/>
    <col min="5611" max="5612" width="10.5" style="39" customWidth="1"/>
    <col min="5613" max="5613" width="9" style="39"/>
    <col min="5614" max="5614" width="14.25" style="39" customWidth="1"/>
    <col min="5615" max="5855" width="9" style="39"/>
    <col min="5856" max="5856" width="8.5" style="39" customWidth="1"/>
    <col min="5857" max="5857" width="33.875" style="39" customWidth="1"/>
    <col min="5858" max="5858" width="15" style="39" customWidth="1"/>
    <col min="5859" max="5859" width="10.875" style="39" customWidth="1"/>
    <col min="5860" max="5860" width="8.5" style="39" customWidth="1"/>
    <col min="5861" max="5861" width="9" style="39"/>
    <col min="5862" max="5862" width="8.375" style="39" customWidth="1"/>
    <col min="5863" max="5863" width="8.625" style="39" customWidth="1"/>
    <col min="5864" max="5864" width="8.375" style="39" customWidth="1"/>
    <col min="5865" max="5865" width="11.75" style="39" customWidth="1"/>
    <col min="5866" max="5866" width="9" style="39"/>
    <col min="5867" max="5868" width="10.5" style="39" customWidth="1"/>
    <col min="5869" max="5869" width="9" style="39"/>
    <col min="5870" max="5870" width="14.25" style="39" customWidth="1"/>
    <col min="5871" max="6111" width="9" style="39"/>
    <col min="6112" max="6112" width="8.5" style="39" customWidth="1"/>
    <col min="6113" max="6113" width="33.875" style="39" customWidth="1"/>
    <col min="6114" max="6114" width="15" style="39" customWidth="1"/>
    <col min="6115" max="6115" width="10.875" style="39" customWidth="1"/>
    <col min="6116" max="6116" width="8.5" style="39" customWidth="1"/>
    <col min="6117" max="6117" width="9" style="39"/>
    <col min="6118" max="6118" width="8.375" style="39" customWidth="1"/>
    <col min="6119" max="6119" width="8.625" style="39" customWidth="1"/>
    <col min="6120" max="6120" width="8.375" style="39" customWidth="1"/>
    <col min="6121" max="6121" width="11.75" style="39" customWidth="1"/>
    <col min="6122" max="6122" width="9" style="39"/>
    <col min="6123" max="6124" width="10.5" style="39" customWidth="1"/>
    <col min="6125" max="6125" width="9" style="39"/>
    <col min="6126" max="6126" width="14.25" style="39" customWidth="1"/>
    <col min="6127" max="6367" width="9" style="39"/>
    <col min="6368" max="6368" width="8.5" style="39" customWidth="1"/>
    <col min="6369" max="6369" width="33.875" style="39" customWidth="1"/>
    <col min="6370" max="6370" width="15" style="39" customWidth="1"/>
    <col min="6371" max="6371" width="10.875" style="39" customWidth="1"/>
    <col min="6372" max="6372" width="8.5" style="39" customWidth="1"/>
    <col min="6373" max="6373" width="9" style="39"/>
    <col min="6374" max="6374" width="8.375" style="39" customWidth="1"/>
    <col min="6375" max="6375" width="8.625" style="39" customWidth="1"/>
    <col min="6376" max="6376" width="8.375" style="39" customWidth="1"/>
    <col min="6377" max="6377" width="11.75" style="39" customWidth="1"/>
    <col min="6378" max="6378" width="9" style="39"/>
    <col min="6379" max="6380" width="10.5" style="39" customWidth="1"/>
    <col min="6381" max="6381" width="9" style="39"/>
    <col min="6382" max="6382" width="14.25" style="39" customWidth="1"/>
    <col min="6383" max="6623" width="9" style="39"/>
    <col min="6624" max="6624" width="8.5" style="39" customWidth="1"/>
    <col min="6625" max="6625" width="33.875" style="39" customWidth="1"/>
    <col min="6626" max="6626" width="15" style="39" customWidth="1"/>
    <col min="6627" max="6627" width="10.875" style="39" customWidth="1"/>
    <col min="6628" max="6628" width="8.5" style="39" customWidth="1"/>
    <col min="6629" max="6629" width="9" style="39"/>
    <col min="6630" max="6630" width="8.375" style="39" customWidth="1"/>
    <col min="6631" max="6631" width="8.625" style="39" customWidth="1"/>
    <col min="6632" max="6632" width="8.375" style="39" customWidth="1"/>
    <col min="6633" max="6633" width="11.75" style="39" customWidth="1"/>
    <col min="6634" max="6634" width="9" style="39"/>
    <col min="6635" max="6636" width="10.5" style="39" customWidth="1"/>
    <col min="6637" max="6637" width="9" style="39"/>
    <col min="6638" max="6638" width="14.25" style="39" customWidth="1"/>
    <col min="6639" max="6879" width="9" style="39"/>
    <col min="6880" max="6880" width="8.5" style="39" customWidth="1"/>
    <col min="6881" max="6881" width="33.875" style="39" customWidth="1"/>
    <col min="6882" max="6882" width="15" style="39" customWidth="1"/>
    <col min="6883" max="6883" width="10.875" style="39" customWidth="1"/>
    <col min="6884" max="6884" width="8.5" style="39" customWidth="1"/>
    <col min="6885" max="6885" width="9" style="39"/>
    <col min="6886" max="6886" width="8.375" style="39" customWidth="1"/>
    <col min="6887" max="6887" width="8.625" style="39" customWidth="1"/>
    <col min="6888" max="6888" width="8.375" style="39" customWidth="1"/>
    <col min="6889" max="6889" width="11.75" style="39" customWidth="1"/>
    <col min="6890" max="6890" width="9" style="39"/>
    <col min="6891" max="6892" width="10.5" style="39" customWidth="1"/>
    <col min="6893" max="6893" width="9" style="39"/>
    <col min="6894" max="6894" width="14.25" style="39" customWidth="1"/>
    <col min="6895" max="7135" width="9" style="39"/>
    <col min="7136" max="7136" width="8.5" style="39" customWidth="1"/>
    <col min="7137" max="7137" width="33.875" style="39" customWidth="1"/>
    <col min="7138" max="7138" width="15" style="39" customWidth="1"/>
    <col min="7139" max="7139" width="10.875" style="39" customWidth="1"/>
    <col min="7140" max="7140" width="8.5" style="39" customWidth="1"/>
    <col min="7141" max="7141" width="9" style="39"/>
    <col min="7142" max="7142" width="8.375" style="39" customWidth="1"/>
    <col min="7143" max="7143" width="8.625" style="39" customWidth="1"/>
    <col min="7144" max="7144" width="8.375" style="39" customWidth="1"/>
    <col min="7145" max="7145" width="11.75" style="39" customWidth="1"/>
    <col min="7146" max="7146" width="9" style="39"/>
    <col min="7147" max="7148" width="10.5" style="39" customWidth="1"/>
    <col min="7149" max="7149" width="9" style="39"/>
    <col min="7150" max="7150" width="14.25" style="39" customWidth="1"/>
    <col min="7151" max="7391" width="9" style="39"/>
    <col min="7392" max="7392" width="8.5" style="39" customWidth="1"/>
    <col min="7393" max="7393" width="33.875" style="39" customWidth="1"/>
    <col min="7394" max="7394" width="15" style="39" customWidth="1"/>
    <col min="7395" max="7395" width="10.875" style="39" customWidth="1"/>
    <col min="7396" max="7396" width="8.5" style="39" customWidth="1"/>
    <col min="7397" max="7397" width="9" style="39"/>
    <col min="7398" max="7398" width="8.375" style="39" customWidth="1"/>
    <col min="7399" max="7399" width="8.625" style="39" customWidth="1"/>
    <col min="7400" max="7400" width="8.375" style="39" customWidth="1"/>
    <col min="7401" max="7401" width="11.75" style="39" customWidth="1"/>
    <col min="7402" max="7402" width="9" style="39"/>
    <col min="7403" max="7404" width="10.5" style="39" customWidth="1"/>
    <col min="7405" max="7405" width="9" style="39"/>
    <col min="7406" max="7406" width="14.25" style="39" customWidth="1"/>
    <col min="7407" max="7647" width="9" style="39"/>
    <col min="7648" max="7648" width="8.5" style="39" customWidth="1"/>
    <col min="7649" max="7649" width="33.875" style="39" customWidth="1"/>
    <col min="7650" max="7650" width="15" style="39" customWidth="1"/>
    <col min="7651" max="7651" width="10.875" style="39" customWidth="1"/>
    <col min="7652" max="7652" width="8.5" style="39" customWidth="1"/>
    <col min="7653" max="7653" width="9" style="39"/>
    <col min="7654" max="7654" width="8.375" style="39" customWidth="1"/>
    <col min="7655" max="7655" width="8.625" style="39" customWidth="1"/>
    <col min="7656" max="7656" width="8.375" style="39" customWidth="1"/>
    <col min="7657" max="7657" width="11.75" style="39" customWidth="1"/>
    <col min="7658" max="7658" width="9" style="39"/>
    <col min="7659" max="7660" width="10.5" style="39" customWidth="1"/>
    <col min="7661" max="7661" width="9" style="39"/>
    <col min="7662" max="7662" width="14.25" style="39" customWidth="1"/>
    <col min="7663" max="7903" width="9" style="39"/>
    <col min="7904" max="7904" width="8.5" style="39" customWidth="1"/>
    <col min="7905" max="7905" width="33.875" style="39" customWidth="1"/>
    <col min="7906" max="7906" width="15" style="39" customWidth="1"/>
    <col min="7907" max="7907" width="10.875" style="39" customWidth="1"/>
    <col min="7908" max="7908" width="8.5" style="39" customWidth="1"/>
    <col min="7909" max="7909" width="9" style="39"/>
    <col min="7910" max="7910" width="8.375" style="39" customWidth="1"/>
    <col min="7911" max="7911" width="8.625" style="39" customWidth="1"/>
    <col min="7912" max="7912" width="8.375" style="39" customWidth="1"/>
    <col min="7913" max="7913" width="11.75" style="39" customWidth="1"/>
    <col min="7914" max="7914" width="9" style="39"/>
    <col min="7915" max="7916" width="10.5" style="39" customWidth="1"/>
    <col min="7917" max="7917" width="9" style="39"/>
    <col min="7918" max="7918" width="14.25" style="39" customWidth="1"/>
    <col min="7919" max="8159" width="9" style="39"/>
    <col min="8160" max="8160" width="8.5" style="39" customWidth="1"/>
    <col min="8161" max="8161" width="33.875" style="39" customWidth="1"/>
    <col min="8162" max="8162" width="15" style="39" customWidth="1"/>
    <col min="8163" max="8163" width="10.875" style="39" customWidth="1"/>
    <col min="8164" max="8164" width="8.5" style="39" customWidth="1"/>
    <col min="8165" max="8165" width="9" style="39"/>
    <col min="8166" max="8166" width="8.375" style="39" customWidth="1"/>
    <col min="8167" max="8167" width="8.625" style="39" customWidth="1"/>
    <col min="8168" max="8168" width="8.375" style="39" customWidth="1"/>
    <col min="8169" max="8169" width="11.75" style="39" customWidth="1"/>
    <col min="8170" max="8170" width="9" style="39"/>
    <col min="8171" max="8172" width="10.5" style="39" customWidth="1"/>
    <col min="8173" max="8173" width="9" style="39"/>
    <col min="8174" max="8174" width="14.25" style="39" customWidth="1"/>
    <col min="8175" max="8415" width="9" style="39"/>
    <col min="8416" max="8416" width="8.5" style="39" customWidth="1"/>
    <col min="8417" max="8417" width="33.875" style="39" customWidth="1"/>
    <col min="8418" max="8418" width="15" style="39" customWidth="1"/>
    <col min="8419" max="8419" width="10.875" style="39" customWidth="1"/>
    <col min="8420" max="8420" width="8.5" style="39" customWidth="1"/>
    <col min="8421" max="8421" width="9" style="39"/>
    <col min="8422" max="8422" width="8.375" style="39" customWidth="1"/>
    <col min="8423" max="8423" width="8.625" style="39" customWidth="1"/>
    <col min="8424" max="8424" width="8.375" style="39" customWidth="1"/>
    <col min="8425" max="8425" width="11.75" style="39" customWidth="1"/>
    <col min="8426" max="8426" width="9" style="39"/>
    <col min="8427" max="8428" width="10.5" style="39" customWidth="1"/>
    <col min="8429" max="8429" width="9" style="39"/>
    <col min="8430" max="8430" width="14.25" style="39" customWidth="1"/>
    <col min="8431" max="8671" width="9" style="39"/>
    <col min="8672" max="8672" width="8.5" style="39" customWidth="1"/>
    <col min="8673" max="8673" width="33.875" style="39" customWidth="1"/>
    <col min="8674" max="8674" width="15" style="39" customWidth="1"/>
    <col min="8675" max="8675" width="10.875" style="39" customWidth="1"/>
    <col min="8676" max="8676" width="8.5" style="39" customWidth="1"/>
    <col min="8677" max="8677" width="9" style="39"/>
    <col min="8678" max="8678" width="8.375" style="39" customWidth="1"/>
    <col min="8679" max="8679" width="8.625" style="39" customWidth="1"/>
    <col min="8680" max="8680" width="8.375" style="39" customWidth="1"/>
    <col min="8681" max="8681" width="11.75" style="39" customWidth="1"/>
    <col min="8682" max="8682" width="9" style="39"/>
    <col min="8683" max="8684" width="10.5" style="39" customWidth="1"/>
    <col min="8685" max="8685" width="9" style="39"/>
    <col min="8686" max="8686" width="14.25" style="39" customWidth="1"/>
    <col min="8687" max="8927" width="9" style="39"/>
    <col min="8928" max="8928" width="8.5" style="39" customWidth="1"/>
    <col min="8929" max="8929" width="33.875" style="39" customWidth="1"/>
    <col min="8930" max="8930" width="15" style="39" customWidth="1"/>
    <col min="8931" max="8931" width="10.875" style="39" customWidth="1"/>
    <col min="8932" max="8932" width="8.5" style="39" customWidth="1"/>
    <col min="8933" max="8933" width="9" style="39"/>
    <col min="8934" max="8934" width="8.375" style="39" customWidth="1"/>
    <col min="8935" max="8935" width="8.625" style="39" customWidth="1"/>
    <col min="8936" max="8936" width="8.375" style="39" customWidth="1"/>
    <col min="8937" max="8937" width="11.75" style="39" customWidth="1"/>
    <col min="8938" max="8938" width="9" style="39"/>
    <col min="8939" max="8940" width="10.5" style="39" customWidth="1"/>
    <col min="8941" max="8941" width="9" style="39"/>
    <col min="8942" max="8942" width="14.25" style="39" customWidth="1"/>
    <col min="8943" max="9183" width="9" style="39"/>
    <col min="9184" max="9184" width="8.5" style="39" customWidth="1"/>
    <col min="9185" max="9185" width="33.875" style="39" customWidth="1"/>
    <col min="9186" max="9186" width="15" style="39" customWidth="1"/>
    <col min="9187" max="9187" width="10.875" style="39" customWidth="1"/>
    <col min="9188" max="9188" width="8.5" style="39" customWidth="1"/>
    <col min="9189" max="9189" width="9" style="39"/>
    <col min="9190" max="9190" width="8.375" style="39" customWidth="1"/>
    <col min="9191" max="9191" width="8.625" style="39" customWidth="1"/>
    <col min="9192" max="9192" width="8.375" style="39" customWidth="1"/>
    <col min="9193" max="9193" width="11.75" style="39" customWidth="1"/>
    <col min="9194" max="9194" width="9" style="39"/>
    <col min="9195" max="9196" width="10.5" style="39" customWidth="1"/>
    <col min="9197" max="9197" width="9" style="39"/>
    <col min="9198" max="9198" width="14.25" style="39" customWidth="1"/>
    <col min="9199" max="9439" width="9" style="39"/>
    <col min="9440" max="9440" width="8.5" style="39" customWidth="1"/>
    <col min="9441" max="9441" width="33.875" style="39" customWidth="1"/>
    <col min="9442" max="9442" width="15" style="39" customWidth="1"/>
    <col min="9443" max="9443" width="10.875" style="39" customWidth="1"/>
    <col min="9444" max="9444" width="8.5" style="39" customWidth="1"/>
    <col min="9445" max="9445" width="9" style="39"/>
    <col min="9446" max="9446" width="8.375" style="39" customWidth="1"/>
    <col min="9447" max="9447" width="8.625" style="39" customWidth="1"/>
    <col min="9448" max="9448" width="8.375" style="39" customWidth="1"/>
    <col min="9449" max="9449" width="11.75" style="39" customWidth="1"/>
    <col min="9450" max="9450" width="9" style="39"/>
    <col min="9451" max="9452" width="10.5" style="39" customWidth="1"/>
    <col min="9453" max="9453" width="9" style="39"/>
    <col min="9454" max="9454" width="14.25" style="39" customWidth="1"/>
    <col min="9455" max="9695" width="9" style="39"/>
    <col min="9696" max="9696" width="8.5" style="39" customWidth="1"/>
    <col min="9697" max="9697" width="33.875" style="39" customWidth="1"/>
    <col min="9698" max="9698" width="15" style="39" customWidth="1"/>
    <col min="9699" max="9699" width="10.875" style="39" customWidth="1"/>
    <col min="9700" max="9700" width="8.5" style="39" customWidth="1"/>
    <col min="9701" max="9701" width="9" style="39"/>
    <col min="9702" max="9702" width="8.375" style="39" customWidth="1"/>
    <col min="9703" max="9703" width="8.625" style="39" customWidth="1"/>
    <col min="9704" max="9704" width="8.375" style="39" customWidth="1"/>
    <col min="9705" max="9705" width="11.75" style="39" customWidth="1"/>
    <col min="9706" max="9706" width="9" style="39"/>
    <col min="9707" max="9708" width="10.5" style="39" customWidth="1"/>
    <col min="9709" max="9709" width="9" style="39"/>
    <col min="9710" max="9710" width="14.25" style="39" customWidth="1"/>
    <col min="9711" max="9951" width="9" style="39"/>
    <col min="9952" max="9952" width="8.5" style="39" customWidth="1"/>
    <col min="9953" max="9953" width="33.875" style="39" customWidth="1"/>
    <col min="9954" max="9954" width="15" style="39" customWidth="1"/>
    <col min="9955" max="9955" width="10.875" style="39" customWidth="1"/>
    <col min="9956" max="9956" width="8.5" style="39" customWidth="1"/>
    <col min="9957" max="9957" width="9" style="39"/>
    <col min="9958" max="9958" width="8.375" style="39" customWidth="1"/>
    <col min="9959" max="9959" width="8.625" style="39" customWidth="1"/>
    <col min="9960" max="9960" width="8.375" style="39" customWidth="1"/>
    <col min="9961" max="9961" width="11.75" style="39" customWidth="1"/>
    <col min="9962" max="9962" width="9" style="39"/>
    <col min="9963" max="9964" width="10.5" style="39" customWidth="1"/>
    <col min="9965" max="9965" width="9" style="39"/>
    <col min="9966" max="9966" width="14.25" style="39" customWidth="1"/>
    <col min="9967" max="10207" width="9" style="39"/>
    <col min="10208" max="10208" width="8.5" style="39" customWidth="1"/>
    <col min="10209" max="10209" width="33.875" style="39" customWidth="1"/>
    <col min="10210" max="10210" width="15" style="39" customWidth="1"/>
    <col min="10211" max="10211" width="10.875" style="39" customWidth="1"/>
    <col min="10212" max="10212" width="8.5" style="39" customWidth="1"/>
    <col min="10213" max="10213" width="9" style="39"/>
    <col min="10214" max="10214" width="8.375" style="39" customWidth="1"/>
    <col min="10215" max="10215" width="8.625" style="39" customWidth="1"/>
    <col min="10216" max="10216" width="8.375" style="39" customWidth="1"/>
    <col min="10217" max="10217" width="11.75" style="39" customWidth="1"/>
    <col min="10218" max="10218" width="9" style="39"/>
    <col min="10219" max="10220" width="10.5" style="39" customWidth="1"/>
    <col min="10221" max="10221" width="9" style="39"/>
    <col min="10222" max="10222" width="14.25" style="39" customWidth="1"/>
    <col min="10223" max="10463" width="9" style="39"/>
    <col min="10464" max="10464" width="8.5" style="39" customWidth="1"/>
    <col min="10465" max="10465" width="33.875" style="39" customWidth="1"/>
    <col min="10466" max="10466" width="15" style="39" customWidth="1"/>
    <col min="10467" max="10467" width="10.875" style="39" customWidth="1"/>
    <col min="10468" max="10468" width="8.5" style="39" customWidth="1"/>
    <col min="10469" max="10469" width="9" style="39"/>
    <col min="10470" max="10470" width="8.375" style="39" customWidth="1"/>
    <col min="10471" max="10471" width="8.625" style="39" customWidth="1"/>
    <col min="10472" max="10472" width="8.375" style="39" customWidth="1"/>
    <col min="10473" max="10473" width="11.75" style="39" customWidth="1"/>
    <col min="10474" max="10474" width="9" style="39"/>
    <col min="10475" max="10476" width="10.5" style="39" customWidth="1"/>
    <col min="10477" max="10477" width="9" style="39"/>
    <col min="10478" max="10478" width="14.25" style="39" customWidth="1"/>
    <col min="10479" max="10719" width="9" style="39"/>
    <col min="10720" max="10720" width="8.5" style="39" customWidth="1"/>
    <col min="10721" max="10721" width="33.875" style="39" customWidth="1"/>
    <col min="10722" max="10722" width="15" style="39" customWidth="1"/>
    <col min="10723" max="10723" width="10.875" style="39" customWidth="1"/>
    <col min="10724" max="10724" width="8.5" style="39" customWidth="1"/>
    <col min="10725" max="10725" width="9" style="39"/>
    <col min="10726" max="10726" width="8.375" style="39" customWidth="1"/>
    <col min="10727" max="10727" width="8.625" style="39" customWidth="1"/>
    <col min="10728" max="10728" width="8.375" style="39" customWidth="1"/>
    <col min="10729" max="10729" width="11.75" style="39" customWidth="1"/>
    <col min="10730" max="10730" width="9" style="39"/>
    <col min="10731" max="10732" width="10.5" style="39" customWidth="1"/>
    <col min="10733" max="10733" width="9" style="39"/>
    <col min="10734" max="10734" width="14.25" style="39" customWidth="1"/>
    <col min="10735" max="10975" width="9" style="39"/>
    <col min="10976" max="10976" width="8.5" style="39" customWidth="1"/>
    <col min="10977" max="10977" width="33.875" style="39" customWidth="1"/>
    <col min="10978" max="10978" width="15" style="39" customWidth="1"/>
    <col min="10979" max="10979" width="10.875" style="39" customWidth="1"/>
    <col min="10980" max="10980" width="8.5" style="39" customWidth="1"/>
    <col min="10981" max="10981" width="9" style="39"/>
    <col min="10982" max="10982" width="8.375" style="39" customWidth="1"/>
    <col min="10983" max="10983" width="8.625" style="39" customWidth="1"/>
    <col min="10984" max="10984" width="8.375" style="39" customWidth="1"/>
    <col min="10985" max="10985" width="11.75" style="39" customWidth="1"/>
    <col min="10986" max="10986" width="9" style="39"/>
    <col min="10987" max="10988" width="10.5" style="39" customWidth="1"/>
    <col min="10989" max="10989" width="9" style="39"/>
    <col min="10990" max="10990" width="14.25" style="39" customWidth="1"/>
    <col min="10991" max="11231" width="9" style="39"/>
    <col min="11232" max="11232" width="8.5" style="39" customWidth="1"/>
    <col min="11233" max="11233" width="33.875" style="39" customWidth="1"/>
    <col min="11234" max="11234" width="15" style="39" customWidth="1"/>
    <col min="11235" max="11235" width="10.875" style="39" customWidth="1"/>
    <col min="11236" max="11236" width="8.5" style="39" customWidth="1"/>
    <col min="11237" max="11237" width="9" style="39"/>
    <col min="11238" max="11238" width="8.375" style="39" customWidth="1"/>
    <col min="11239" max="11239" width="8.625" style="39" customWidth="1"/>
    <col min="11240" max="11240" width="8.375" style="39" customWidth="1"/>
    <col min="11241" max="11241" width="11.75" style="39" customWidth="1"/>
    <col min="11242" max="11242" width="9" style="39"/>
    <col min="11243" max="11244" width="10.5" style="39" customWidth="1"/>
    <col min="11245" max="11245" width="9" style="39"/>
    <col min="11246" max="11246" width="14.25" style="39" customWidth="1"/>
    <col min="11247" max="11487" width="9" style="39"/>
    <col min="11488" max="11488" width="8.5" style="39" customWidth="1"/>
    <col min="11489" max="11489" width="33.875" style="39" customWidth="1"/>
    <col min="11490" max="11490" width="15" style="39" customWidth="1"/>
    <col min="11491" max="11491" width="10.875" style="39" customWidth="1"/>
    <col min="11492" max="11492" width="8.5" style="39" customWidth="1"/>
    <col min="11493" max="11493" width="9" style="39"/>
    <col min="11494" max="11494" width="8.375" style="39" customWidth="1"/>
    <col min="11495" max="11495" width="8.625" style="39" customWidth="1"/>
    <col min="11496" max="11496" width="8.375" style="39" customWidth="1"/>
    <col min="11497" max="11497" width="11.75" style="39" customWidth="1"/>
    <col min="11498" max="11498" width="9" style="39"/>
    <col min="11499" max="11500" width="10.5" style="39" customWidth="1"/>
    <col min="11501" max="11501" width="9" style="39"/>
    <col min="11502" max="11502" width="14.25" style="39" customWidth="1"/>
    <col min="11503" max="11743" width="9" style="39"/>
    <col min="11744" max="11744" width="8.5" style="39" customWidth="1"/>
    <col min="11745" max="11745" width="33.875" style="39" customWidth="1"/>
    <col min="11746" max="11746" width="15" style="39" customWidth="1"/>
    <col min="11747" max="11747" width="10.875" style="39" customWidth="1"/>
    <col min="11748" max="11748" width="8.5" style="39" customWidth="1"/>
    <col min="11749" max="11749" width="9" style="39"/>
    <col min="11750" max="11750" width="8.375" style="39" customWidth="1"/>
    <col min="11751" max="11751" width="8.625" style="39" customWidth="1"/>
    <col min="11752" max="11752" width="8.375" style="39" customWidth="1"/>
    <col min="11753" max="11753" width="11.75" style="39" customWidth="1"/>
    <col min="11754" max="11754" width="9" style="39"/>
    <col min="11755" max="11756" width="10.5" style="39" customWidth="1"/>
    <col min="11757" max="11757" width="9" style="39"/>
    <col min="11758" max="11758" width="14.25" style="39" customWidth="1"/>
    <col min="11759" max="11999" width="9" style="39"/>
    <col min="12000" max="12000" width="8.5" style="39" customWidth="1"/>
    <col min="12001" max="12001" width="33.875" style="39" customWidth="1"/>
    <col min="12002" max="12002" width="15" style="39" customWidth="1"/>
    <col min="12003" max="12003" width="10.875" style="39" customWidth="1"/>
    <col min="12004" max="12004" width="8.5" style="39" customWidth="1"/>
    <col min="12005" max="12005" width="9" style="39"/>
    <col min="12006" max="12006" width="8.375" style="39" customWidth="1"/>
    <col min="12007" max="12007" width="8.625" style="39" customWidth="1"/>
    <col min="12008" max="12008" width="8.375" style="39" customWidth="1"/>
    <col min="12009" max="12009" width="11.75" style="39" customWidth="1"/>
    <col min="12010" max="12010" width="9" style="39"/>
    <col min="12011" max="12012" width="10.5" style="39" customWidth="1"/>
    <col min="12013" max="12013" width="9" style="39"/>
    <col min="12014" max="12014" width="14.25" style="39" customWidth="1"/>
    <col min="12015" max="12255" width="9" style="39"/>
    <col min="12256" max="12256" width="8.5" style="39" customWidth="1"/>
    <col min="12257" max="12257" width="33.875" style="39" customWidth="1"/>
    <col min="12258" max="12258" width="15" style="39" customWidth="1"/>
    <col min="12259" max="12259" width="10.875" style="39" customWidth="1"/>
    <col min="12260" max="12260" width="8.5" style="39" customWidth="1"/>
    <col min="12261" max="12261" width="9" style="39"/>
    <col min="12262" max="12262" width="8.375" style="39" customWidth="1"/>
    <col min="12263" max="12263" width="8.625" style="39" customWidth="1"/>
    <col min="12264" max="12264" width="8.375" style="39" customWidth="1"/>
    <col min="12265" max="12265" width="11.75" style="39" customWidth="1"/>
    <col min="12266" max="12266" width="9" style="39"/>
    <col min="12267" max="12268" width="10.5" style="39" customWidth="1"/>
    <col min="12269" max="12269" width="9" style="39"/>
    <col min="12270" max="12270" width="14.25" style="39" customWidth="1"/>
    <col min="12271" max="12511" width="9" style="39"/>
    <col min="12512" max="12512" width="8.5" style="39" customWidth="1"/>
    <col min="12513" max="12513" width="33.875" style="39" customWidth="1"/>
    <col min="12514" max="12514" width="15" style="39" customWidth="1"/>
    <col min="12515" max="12515" width="10.875" style="39" customWidth="1"/>
    <col min="12516" max="12516" width="8.5" style="39" customWidth="1"/>
    <col min="12517" max="12517" width="9" style="39"/>
    <col min="12518" max="12518" width="8.375" style="39" customWidth="1"/>
    <col min="12519" max="12519" width="8.625" style="39" customWidth="1"/>
    <col min="12520" max="12520" width="8.375" style="39" customWidth="1"/>
    <col min="12521" max="12521" width="11.75" style="39" customWidth="1"/>
    <col min="12522" max="12522" width="9" style="39"/>
    <col min="12523" max="12524" width="10.5" style="39" customWidth="1"/>
    <col min="12525" max="12525" width="9" style="39"/>
    <col min="12526" max="12526" width="14.25" style="39" customWidth="1"/>
    <col min="12527" max="12767" width="9" style="39"/>
    <col min="12768" max="12768" width="8.5" style="39" customWidth="1"/>
    <col min="12769" max="12769" width="33.875" style="39" customWidth="1"/>
    <col min="12770" max="12770" width="15" style="39" customWidth="1"/>
    <col min="12771" max="12771" width="10.875" style="39" customWidth="1"/>
    <col min="12772" max="12772" width="8.5" style="39" customWidth="1"/>
    <col min="12773" max="12773" width="9" style="39"/>
    <col min="12774" max="12774" width="8.375" style="39" customWidth="1"/>
    <col min="12775" max="12775" width="8.625" style="39" customWidth="1"/>
    <col min="12776" max="12776" width="8.375" style="39" customWidth="1"/>
    <col min="12777" max="12777" width="11.75" style="39" customWidth="1"/>
    <col min="12778" max="12778" width="9" style="39"/>
    <col min="12779" max="12780" width="10.5" style="39" customWidth="1"/>
    <col min="12781" max="12781" width="9" style="39"/>
    <col min="12782" max="12782" width="14.25" style="39" customWidth="1"/>
    <col min="12783" max="13023" width="9" style="39"/>
    <col min="13024" max="13024" width="8.5" style="39" customWidth="1"/>
    <col min="13025" max="13025" width="33.875" style="39" customWidth="1"/>
    <col min="13026" max="13026" width="15" style="39" customWidth="1"/>
    <col min="13027" max="13027" width="10.875" style="39" customWidth="1"/>
    <col min="13028" max="13028" width="8.5" style="39" customWidth="1"/>
    <col min="13029" max="13029" width="9" style="39"/>
    <col min="13030" max="13030" width="8.375" style="39" customWidth="1"/>
    <col min="13031" max="13031" width="8.625" style="39" customWidth="1"/>
    <col min="13032" max="13032" width="8.375" style="39" customWidth="1"/>
    <col min="13033" max="13033" width="11.75" style="39" customWidth="1"/>
    <col min="13034" max="13034" width="9" style="39"/>
    <col min="13035" max="13036" width="10.5" style="39" customWidth="1"/>
    <col min="13037" max="13037" width="9" style="39"/>
    <col min="13038" max="13038" width="14.25" style="39" customWidth="1"/>
    <col min="13039" max="13279" width="9" style="39"/>
    <col min="13280" max="13280" width="8.5" style="39" customWidth="1"/>
    <col min="13281" max="13281" width="33.875" style="39" customWidth="1"/>
    <col min="13282" max="13282" width="15" style="39" customWidth="1"/>
    <col min="13283" max="13283" width="10.875" style="39" customWidth="1"/>
    <col min="13284" max="13284" width="8.5" style="39" customWidth="1"/>
    <col min="13285" max="13285" width="9" style="39"/>
    <col min="13286" max="13286" width="8.375" style="39" customWidth="1"/>
    <col min="13287" max="13287" width="8.625" style="39" customWidth="1"/>
    <col min="13288" max="13288" width="8.375" style="39" customWidth="1"/>
    <col min="13289" max="13289" width="11.75" style="39" customWidth="1"/>
    <col min="13290" max="13290" width="9" style="39"/>
    <col min="13291" max="13292" width="10.5" style="39" customWidth="1"/>
    <col min="13293" max="13293" width="9" style="39"/>
    <col min="13294" max="13294" width="14.25" style="39" customWidth="1"/>
    <col min="13295" max="13535" width="9" style="39"/>
    <col min="13536" max="13536" width="8.5" style="39" customWidth="1"/>
    <col min="13537" max="13537" width="33.875" style="39" customWidth="1"/>
    <col min="13538" max="13538" width="15" style="39" customWidth="1"/>
    <col min="13539" max="13539" width="10.875" style="39" customWidth="1"/>
    <col min="13540" max="13540" width="8.5" style="39" customWidth="1"/>
    <col min="13541" max="13541" width="9" style="39"/>
    <col min="13542" max="13542" width="8.375" style="39" customWidth="1"/>
    <col min="13543" max="13543" width="8.625" style="39" customWidth="1"/>
    <col min="13544" max="13544" width="8.375" style="39" customWidth="1"/>
    <col min="13545" max="13545" width="11.75" style="39" customWidth="1"/>
    <col min="13546" max="13546" width="9" style="39"/>
    <col min="13547" max="13548" width="10.5" style="39" customWidth="1"/>
    <col min="13549" max="13549" width="9" style="39"/>
    <col min="13550" max="13550" width="14.25" style="39" customWidth="1"/>
    <col min="13551" max="13791" width="9" style="39"/>
    <col min="13792" max="13792" width="8.5" style="39" customWidth="1"/>
    <col min="13793" max="13793" width="33.875" style="39" customWidth="1"/>
    <col min="13794" max="13794" width="15" style="39" customWidth="1"/>
    <col min="13795" max="13795" width="10.875" style="39" customWidth="1"/>
    <col min="13796" max="13796" width="8.5" style="39" customWidth="1"/>
    <col min="13797" max="13797" width="9" style="39"/>
    <col min="13798" max="13798" width="8.375" style="39" customWidth="1"/>
    <col min="13799" max="13799" width="8.625" style="39" customWidth="1"/>
    <col min="13800" max="13800" width="8.375" style="39" customWidth="1"/>
    <col min="13801" max="13801" width="11.75" style="39" customWidth="1"/>
    <col min="13802" max="13802" width="9" style="39"/>
    <col min="13803" max="13804" width="10.5" style="39" customWidth="1"/>
    <col min="13805" max="13805" width="9" style="39"/>
    <col min="13806" max="13806" width="14.25" style="39" customWidth="1"/>
    <col min="13807" max="14047" width="9" style="39"/>
    <col min="14048" max="14048" width="8.5" style="39" customWidth="1"/>
    <col min="14049" max="14049" width="33.875" style="39" customWidth="1"/>
    <col min="14050" max="14050" width="15" style="39" customWidth="1"/>
    <col min="14051" max="14051" width="10.875" style="39" customWidth="1"/>
    <col min="14052" max="14052" width="8.5" style="39" customWidth="1"/>
    <col min="14053" max="14053" width="9" style="39"/>
    <col min="14054" max="14054" width="8.375" style="39" customWidth="1"/>
    <col min="14055" max="14055" width="8.625" style="39" customWidth="1"/>
    <col min="14056" max="14056" width="8.375" style="39" customWidth="1"/>
    <col min="14057" max="14057" width="11.75" style="39" customWidth="1"/>
    <col min="14058" max="14058" width="9" style="39"/>
    <col min="14059" max="14060" width="10.5" style="39" customWidth="1"/>
    <col min="14061" max="14061" width="9" style="39"/>
    <col min="14062" max="14062" width="14.25" style="39" customWidth="1"/>
    <col min="14063" max="14303" width="9" style="39"/>
    <col min="14304" max="14304" width="8.5" style="39" customWidth="1"/>
    <col min="14305" max="14305" width="33.875" style="39" customWidth="1"/>
    <col min="14306" max="14306" width="15" style="39" customWidth="1"/>
    <col min="14307" max="14307" width="10.875" style="39" customWidth="1"/>
    <col min="14308" max="14308" width="8.5" style="39" customWidth="1"/>
    <col min="14309" max="14309" width="9" style="39"/>
    <col min="14310" max="14310" width="8.375" style="39" customWidth="1"/>
    <col min="14311" max="14311" width="8.625" style="39" customWidth="1"/>
    <col min="14312" max="14312" width="8.375" style="39" customWidth="1"/>
    <col min="14313" max="14313" width="11.75" style="39" customWidth="1"/>
    <col min="14314" max="14314" width="9" style="39"/>
    <col min="14315" max="14316" width="10.5" style="39" customWidth="1"/>
    <col min="14317" max="14317" width="9" style="39"/>
    <col min="14318" max="14318" width="14.25" style="39" customWidth="1"/>
    <col min="14319" max="14559" width="9" style="39"/>
    <col min="14560" max="14560" width="8.5" style="39" customWidth="1"/>
    <col min="14561" max="14561" width="33.875" style="39" customWidth="1"/>
    <col min="14562" max="14562" width="15" style="39" customWidth="1"/>
    <col min="14563" max="14563" width="10.875" style="39" customWidth="1"/>
    <col min="14564" max="14564" width="8.5" style="39" customWidth="1"/>
    <col min="14565" max="14565" width="9" style="39"/>
    <col min="14566" max="14566" width="8.375" style="39" customWidth="1"/>
    <col min="14567" max="14567" width="8.625" style="39" customWidth="1"/>
    <col min="14568" max="14568" width="8.375" style="39" customWidth="1"/>
    <col min="14569" max="14569" width="11.75" style="39" customWidth="1"/>
    <col min="14570" max="14570" width="9" style="39"/>
    <col min="14571" max="14572" width="10.5" style="39" customWidth="1"/>
    <col min="14573" max="14573" width="9" style="39"/>
    <col min="14574" max="14574" width="14.25" style="39" customWidth="1"/>
    <col min="14575" max="14815" width="9" style="39"/>
    <col min="14816" max="14816" width="8.5" style="39" customWidth="1"/>
    <col min="14817" max="14817" width="33.875" style="39" customWidth="1"/>
    <col min="14818" max="14818" width="15" style="39" customWidth="1"/>
    <col min="14819" max="14819" width="10.875" style="39" customWidth="1"/>
    <col min="14820" max="14820" width="8.5" style="39" customWidth="1"/>
    <col min="14821" max="14821" width="9" style="39"/>
    <col min="14822" max="14822" width="8.375" style="39" customWidth="1"/>
    <col min="14823" max="14823" width="8.625" style="39" customWidth="1"/>
    <col min="14824" max="14824" width="8.375" style="39" customWidth="1"/>
    <col min="14825" max="14825" width="11.75" style="39" customWidth="1"/>
    <col min="14826" max="14826" width="9" style="39"/>
    <col min="14827" max="14828" width="10.5" style="39" customWidth="1"/>
    <col min="14829" max="14829" width="9" style="39"/>
    <col min="14830" max="14830" width="14.25" style="39" customWidth="1"/>
    <col min="14831" max="15071" width="9" style="39"/>
    <col min="15072" max="15072" width="8.5" style="39" customWidth="1"/>
    <col min="15073" max="15073" width="33.875" style="39" customWidth="1"/>
    <col min="15074" max="15074" width="15" style="39" customWidth="1"/>
    <col min="15075" max="15075" width="10.875" style="39" customWidth="1"/>
    <col min="15076" max="15076" width="8.5" style="39" customWidth="1"/>
    <col min="15077" max="15077" width="9" style="39"/>
    <col min="15078" max="15078" width="8.375" style="39" customWidth="1"/>
    <col min="15079" max="15079" width="8.625" style="39" customWidth="1"/>
    <col min="15080" max="15080" width="8.375" style="39" customWidth="1"/>
    <col min="15081" max="15081" width="11.75" style="39" customWidth="1"/>
    <col min="15082" max="15082" width="9" style="39"/>
    <col min="15083" max="15084" width="10.5" style="39" customWidth="1"/>
    <col min="15085" max="15085" width="9" style="39"/>
    <col min="15086" max="15086" width="14.25" style="39" customWidth="1"/>
    <col min="15087" max="15327" width="9" style="39"/>
    <col min="15328" max="15328" width="8.5" style="39" customWidth="1"/>
    <col min="15329" max="15329" width="33.875" style="39" customWidth="1"/>
    <col min="15330" max="15330" width="15" style="39" customWidth="1"/>
    <col min="15331" max="15331" width="10.875" style="39" customWidth="1"/>
    <col min="15332" max="15332" width="8.5" style="39" customWidth="1"/>
    <col min="15333" max="15333" width="9" style="39"/>
    <col min="15334" max="15334" width="8.375" style="39" customWidth="1"/>
    <col min="15335" max="15335" width="8.625" style="39" customWidth="1"/>
    <col min="15336" max="15336" width="8.375" style="39" customWidth="1"/>
    <col min="15337" max="15337" width="11.75" style="39" customWidth="1"/>
    <col min="15338" max="15338" width="9" style="39"/>
    <col min="15339" max="15340" width="10.5" style="39" customWidth="1"/>
    <col min="15341" max="15341" width="9" style="39"/>
    <col min="15342" max="15342" width="14.25" style="39" customWidth="1"/>
    <col min="15343" max="15583" width="9" style="39"/>
    <col min="15584" max="15584" width="8.5" style="39" customWidth="1"/>
    <col min="15585" max="15585" width="33.875" style="39" customWidth="1"/>
    <col min="15586" max="15586" width="15" style="39" customWidth="1"/>
    <col min="15587" max="15587" width="10.875" style="39" customWidth="1"/>
    <col min="15588" max="15588" width="8.5" style="39" customWidth="1"/>
    <col min="15589" max="15589" width="9" style="39"/>
    <col min="15590" max="15590" width="8.375" style="39" customWidth="1"/>
    <col min="15591" max="15591" width="8.625" style="39" customWidth="1"/>
    <col min="15592" max="15592" width="8.375" style="39" customWidth="1"/>
    <col min="15593" max="15593" width="11.75" style="39" customWidth="1"/>
    <col min="15594" max="15594" width="9" style="39"/>
    <col min="15595" max="15596" width="10.5" style="39" customWidth="1"/>
    <col min="15597" max="15597" width="9" style="39"/>
    <col min="15598" max="15598" width="14.25" style="39" customWidth="1"/>
    <col min="15599" max="15839" width="9" style="39"/>
    <col min="15840" max="15840" width="8.5" style="39" customWidth="1"/>
    <col min="15841" max="15841" width="33.875" style="39" customWidth="1"/>
    <col min="15842" max="15842" width="15" style="39" customWidth="1"/>
    <col min="15843" max="15843" width="10.875" style="39" customWidth="1"/>
    <col min="15844" max="15844" width="8.5" style="39" customWidth="1"/>
    <col min="15845" max="15845" width="9" style="39"/>
    <col min="15846" max="15846" width="8.375" style="39" customWidth="1"/>
    <col min="15847" max="15847" width="8.625" style="39" customWidth="1"/>
    <col min="15848" max="15848" width="8.375" style="39" customWidth="1"/>
    <col min="15849" max="15849" width="11.75" style="39" customWidth="1"/>
    <col min="15850" max="15850" width="9" style="39"/>
    <col min="15851" max="15852" width="10.5" style="39" customWidth="1"/>
    <col min="15853" max="15853" width="9" style="39"/>
    <col min="15854" max="15854" width="14.25" style="39" customWidth="1"/>
    <col min="15855" max="16095" width="9" style="39"/>
    <col min="16096" max="16096" width="8.5" style="39" customWidth="1"/>
    <col min="16097" max="16097" width="33.875" style="39" customWidth="1"/>
    <col min="16098" max="16098" width="15" style="39" customWidth="1"/>
    <col min="16099" max="16099" width="10.875" style="39" customWidth="1"/>
    <col min="16100" max="16100" width="8.5" style="39" customWidth="1"/>
    <col min="16101" max="16101" width="9" style="39"/>
    <col min="16102" max="16102" width="8.375" style="39" customWidth="1"/>
    <col min="16103" max="16103" width="8.625" style="39" customWidth="1"/>
    <col min="16104" max="16104" width="8.375" style="39" customWidth="1"/>
    <col min="16105" max="16105" width="11.75" style="39" customWidth="1"/>
    <col min="16106" max="16106" width="9" style="39"/>
    <col min="16107" max="16108" width="10.5" style="39" customWidth="1"/>
    <col min="16109" max="16109" width="9" style="39"/>
    <col min="16110" max="16110" width="14.25" style="39" customWidth="1"/>
    <col min="16111" max="16384" width="9" style="39"/>
  </cols>
  <sheetData>
    <row r="1" spans="1:12" ht="18.75">
      <c r="A1" s="48" t="s">
        <v>51</v>
      </c>
    </row>
    <row r="2" spans="1:12" ht="22.5">
      <c r="A2" s="136" t="s">
        <v>52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5.75">
      <c r="B3" s="49"/>
      <c r="C3" s="50"/>
      <c r="D3" s="51"/>
      <c r="E3" s="63"/>
      <c r="F3" s="64"/>
      <c r="G3" s="65"/>
      <c r="H3" s="64"/>
      <c r="I3" s="64"/>
      <c r="J3" s="74"/>
      <c r="K3" s="75"/>
      <c r="L3" s="76" t="s">
        <v>2</v>
      </c>
    </row>
    <row r="4" spans="1:12" s="32" customFormat="1" ht="14.25" customHeight="1">
      <c r="A4" s="149" t="s">
        <v>53</v>
      </c>
      <c r="B4" s="151" t="s">
        <v>54</v>
      </c>
      <c r="C4" s="147" t="s">
        <v>55</v>
      </c>
      <c r="D4" s="147" t="s">
        <v>56</v>
      </c>
      <c r="E4" s="148"/>
      <c r="F4" s="148"/>
      <c r="G4" s="148"/>
      <c r="H4" s="148"/>
      <c r="I4" s="148"/>
      <c r="J4" s="148"/>
      <c r="K4" s="148"/>
      <c r="L4" s="153" t="s">
        <v>6</v>
      </c>
    </row>
    <row r="5" spans="1:12" s="33" customFormat="1" ht="45" customHeight="1">
      <c r="A5" s="150"/>
      <c r="B5" s="152"/>
      <c r="C5" s="148"/>
      <c r="D5" s="53" t="s">
        <v>57</v>
      </c>
      <c r="E5" s="66" t="s">
        <v>58</v>
      </c>
      <c r="F5" s="67" t="s">
        <v>59</v>
      </c>
      <c r="G5" s="68" t="s">
        <v>60</v>
      </c>
      <c r="H5" s="52" t="s">
        <v>61</v>
      </c>
      <c r="I5" s="77" t="s">
        <v>62</v>
      </c>
      <c r="J5" s="66" t="s">
        <v>63</v>
      </c>
      <c r="K5" s="78" t="s">
        <v>64</v>
      </c>
      <c r="L5" s="154"/>
    </row>
    <row r="6" spans="1:12" s="32" customFormat="1" ht="15.95" customHeight="1">
      <c r="A6" s="54">
        <v>201</v>
      </c>
      <c r="B6" s="55" t="s">
        <v>65</v>
      </c>
      <c r="C6" s="56">
        <f>SUM(C7:C28)</f>
        <v>31879</v>
      </c>
      <c r="D6" s="56">
        <f t="shared" ref="D6:D72" si="0">SUM(E6:K6)</f>
        <v>-580</v>
      </c>
      <c r="E6" s="69">
        <v>698</v>
      </c>
      <c r="F6" s="70">
        <f t="shared" ref="F6:K6" si="1">SUM(F7:F28)</f>
        <v>0</v>
      </c>
      <c r="G6" s="70">
        <f t="shared" si="1"/>
        <v>410</v>
      </c>
      <c r="H6" s="70">
        <f t="shared" si="1"/>
        <v>0</v>
      </c>
      <c r="I6" s="70">
        <f t="shared" si="1"/>
        <v>0</v>
      </c>
      <c r="J6" s="79">
        <f t="shared" si="1"/>
        <v>-1688</v>
      </c>
      <c r="K6" s="70">
        <f t="shared" si="1"/>
        <v>0</v>
      </c>
      <c r="L6" s="56">
        <f>C6+D6</f>
        <v>31299</v>
      </c>
    </row>
    <row r="7" spans="1:12" ht="15.95" customHeight="1">
      <c r="A7" s="57">
        <v>20101</v>
      </c>
      <c r="B7" s="55" t="s">
        <v>66</v>
      </c>
      <c r="C7" s="58">
        <v>537</v>
      </c>
      <c r="D7" s="58">
        <f t="shared" si="0"/>
        <v>150</v>
      </c>
      <c r="E7" s="71"/>
      <c r="F7" s="72"/>
      <c r="G7" s="72"/>
      <c r="H7" s="72"/>
      <c r="I7" s="72"/>
      <c r="J7" s="73">
        <v>150</v>
      </c>
      <c r="K7" s="73"/>
      <c r="L7" s="58">
        <f>C7+D7</f>
        <v>687</v>
      </c>
    </row>
    <row r="8" spans="1:12" ht="15.95" customHeight="1">
      <c r="A8" s="57">
        <v>20102</v>
      </c>
      <c r="B8" s="55" t="s">
        <v>67</v>
      </c>
      <c r="C8" s="58">
        <v>404</v>
      </c>
      <c r="D8" s="58">
        <f t="shared" si="0"/>
        <v>102</v>
      </c>
      <c r="E8" s="71"/>
      <c r="F8" s="72"/>
      <c r="G8" s="72"/>
      <c r="H8" s="72"/>
      <c r="I8" s="72"/>
      <c r="J8" s="80">
        <v>102</v>
      </c>
      <c r="K8" s="73"/>
      <c r="L8" s="58">
        <f t="shared" ref="L8:L73" si="2">C8+D8</f>
        <v>506</v>
      </c>
    </row>
    <row r="9" spans="1:12" ht="15.95" customHeight="1">
      <c r="A9" s="57">
        <v>20103</v>
      </c>
      <c r="B9" s="55" t="s">
        <v>68</v>
      </c>
      <c r="C9" s="58">
        <v>7730</v>
      </c>
      <c r="D9" s="58">
        <f t="shared" si="0"/>
        <v>1426</v>
      </c>
      <c r="E9" s="71"/>
      <c r="F9" s="72"/>
      <c r="G9" s="72"/>
      <c r="H9" s="72"/>
      <c r="I9" s="72"/>
      <c r="J9" s="73">
        <v>1426</v>
      </c>
      <c r="K9" s="72"/>
      <c r="L9" s="58">
        <f t="shared" si="2"/>
        <v>9156</v>
      </c>
    </row>
    <row r="10" spans="1:12" ht="15.95" customHeight="1">
      <c r="A10" s="57">
        <v>20104</v>
      </c>
      <c r="B10" s="55" t="s">
        <v>69</v>
      </c>
      <c r="C10" s="58">
        <v>511</v>
      </c>
      <c r="D10" s="58">
        <f t="shared" si="0"/>
        <v>309</v>
      </c>
      <c r="E10" s="71"/>
      <c r="F10" s="72"/>
      <c r="G10" s="72"/>
      <c r="H10" s="72"/>
      <c r="I10" s="72"/>
      <c r="J10" s="73">
        <v>309</v>
      </c>
      <c r="K10" s="81"/>
      <c r="L10" s="58">
        <f t="shared" si="2"/>
        <v>820</v>
      </c>
    </row>
    <row r="11" spans="1:12" ht="15.95" customHeight="1">
      <c r="A11" s="57">
        <v>20105</v>
      </c>
      <c r="B11" s="55" t="s">
        <v>70</v>
      </c>
      <c r="C11" s="58">
        <v>142</v>
      </c>
      <c r="D11" s="58">
        <f t="shared" si="0"/>
        <v>308</v>
      </c>
      <c r="E11" s="71"/>
      <c r="F11" s="72"/>
      <c r="G11" s="72"/>
      <c r="H11" s="72"/>
      <c r="I11" s="72"/>
      <c r="J11" s="80">
        <v>308</v>
      </c>
      <c r="K11" s="73"/>
      <c r="L11" s="58">
        <f t="shared" si="2"/>
        <v>450</v>
      </c>
    </row>
    <row r="12" spans="1:12" ht="15.95" customHeight="1">
      <c r="A12" s="57">
        <v>20106</v>
      </c>
      <c r="B12" s="55" t="s">
        <v>71</v>
      </c>
      <c r="C12" s="58">
        <v>2393</v>
      </c>
      <c r="D12" s="58">
        <f t="shared" si="0"/>
        <v>795</v>
      </c>
      <c r="E12" s="71"/>
      <c r="F12" s="72"/>
      <c r="G12" s="72"/>
      <c r="H12" s="72"/>
      <c r="I12" s="72"/>
      <c r="J12" s="80">
        <v>795</v>
      </c>
      <c r="K12" s="73"/>
      <c r="L12" s="58">
        <f t="shared" si="2"/>
        <v>3188</v>
      </c>
    </row>
    <row r="13" spans="1:12" ht="15.95" customHeight="1">
      <c r="A13" s="57">
        <v>20107</v>
      </c>
      <c r="B13" s="55" t="s">
        <v>72</v>
      </c>
      <c r="C13" s="58"/>
      <c r="D13" s="58">
        <f t="shared" si="0"/>
        <v>1000</v>
      </c>
      <c r="E13" s="71"/>
      <c r="F13" s="72"/>
      <c r="G13" s="72"/>
      <c r="H13" s="72"/>
      <c r="I13" s="72"/>
      <c r="J13" s="80">
        <v>1000</v>
      </c>
      <c r="K13" s="73"/>
      <c r="L13" s="58">
        <f t="shared" si="2"/>
        <v>1000</v>
      </c>
    </row>
    <row r="14" spans="1:12" ht="15.95" customHeight="1">
      <c r="A14" s="57">
        <v>20108</v>
      </c>
      <c r="B14" s="55" t="s">
        <v>73</v>
      </c>
      <c r="C14" s="58">
        <v>191</v>
      </c>
      <c r="D14" s="58">
        <f t="shared" si="0"/>
        <v>223</v>
      </c>
      <c r="E14" s="71"/>
      <c r="F14" s="72"/>
      <c r="G14" s="72"/>
      <c r="H14" s="72"/>
      <c r="I14" s="72"/>
      <c r="J14" s="80">
        <v>223</v>
      </c>
      <c r="K14" s="73"/>
      <c r="L14" s="58">
        <f t="shared" si="2"/>
        <v>414</v>
      </c>
    </row>
    <row r="15" spans="1:12" ht="15.95" customHeight="1">
      <c r="A15" s="57">
        <v>20110</v>
      </c>
      <c r="B15" s="59" t="s">
        <v>74</v>
      </c>
      <c r="C15" s="58"/>
      <c r="D15" s="58">
        <f t="shared" si="0"/>
        <v>100</v>
      </c>
      <c r="E15" s="71"/>
      <c r="F15" s="72"/>
      <c r="G15" s="72"/>
      <c r="H15" s="72"/>
      <c r="I15" s="72"/>
      <c r="J15" s="80">
        <v>100</v>
      </c>
      <c r="K15" s="73"/>
      <c r="L15" s="58">
        <f t="shared" si="2"/>
        <v>100</v>
      </c>
    </row>
    <row r="16" spans="1:12" ht="15.95" customHeight="1">
      <c r="A16" s="57">
        <v>20111</v>
      </c>
      <c r="B16" s="55" t="s">
        <v>75</v>
      </c>
      <c r="C16" s="58">
        <v>1183</v>
      </c>
      <c r="D16" s="58">
        <f t="shared" si="0"/>
        <v>92</v>
      </c>
      <c r="E16" s="71"/>
      <c r="F16" s="72"/>
      <c r="G16" s="72"/>
      <c r="H16" s="72"/>
      <c r="I16" s="72"/>
      <c r="J16" s="45">
        <v>92</v>
      </c>
      <c r="K16" s="72"/>
      <c r="L16" s="58">
        <f t="shared" si="2"/>
        <v>1275</v>
      </c>
    </row>
    <row r="17" spans="1:12" ht="15.95" customHeight="1">
      <c r="A17" s="57">
        <v>20113</v>
      </c>
      <c r="B17" s="55" t="s">
        <v>76</v>
      </c>
      <c r="C17" s="58">
        <v>102</v>
      </c>
      <c r="D17" s="58">
        <f t="shared" si="0"/>
        <v>52</v>
      </c>
      <c r="E17" s="71"/>
      <c r="F17" s="72"/>
      <c r="G17" s="72"/>
      <c r="H17" s="72"/>
      <c r="I17" s="72"/>
      <c r="J17" s="80">
        <v>52</v>
      </c>
      <c r="K17" s="73"/>
      <c r="L17" s="58">
        <f t="shared" si="2"/>
        <v>154</v>
      </c>
    </row>
    <row r="18" spans="1:12" ht="15.95" customHeight="1">
      <c r="A18" s="57">
        <v>20123</v>
      </c>
      <c r="B18" s="55" t="s">
        <v>77</v>
      </c>
      <c r="C18" s="58">
        <v>37</v>
      </c>
      <c r="D18" s="58">
        <f t="shared" si="0"/>
        <v>29</v>
      </c>
      <c r="E18" s="71"/>
      <c r="F18" s="72"/>
      <c r="G18" s="72"/>
      <c r="H18" s="72"/>
      <c r="I18" s="72"/>
      <c r="J18" s="80">
        <v>29</v>
      </c>
      <c r="K18" s="73"/>
      <c r="L18" s="58">
        <f t="shared" si="2"/>
        <v>66</v>
      </c>
    </row>
    <row r="19" spans="1:12" ht="15.95" customHeight="1">
      <c r="A19" s="57">
        <v>20126</v>
      </c>
      <c r="B19" s="55" t="s">
        <v>78</v>
      </c>
      <c r="C19" s="58">
        <v>92</v>
      </c>
      <c r="D19" s="58">
        <f t="shared" si="0"/>
        <v>279</v>
      </c>
      <c r="E19" s="71"/>
      <c r="F19" s="72"/>
      <c r="G19" s="72"/>
      <c r="H19" s="72"/>
      <c r="I19" s="72"/>
      <c r="J19" s="80">
        <v>279</v>
      </c>
      <c r="K19" s="73"/>
      <c r="L19" s="58">
        <f t="shared" si="2"/>
        <v>371</v>
      </c>
    </row>
    <row r="20" spans="1:12" ht="15.75" customHeight="1">
      <c r="A20" s="57">
        <v>20128</v>
      </c>
      <c r="B20" s="55" t="s">
        <v>79</v>
      </c>
      <c r="C20" s="58">
        <v>78</v>
      </c>
      <c r="D20" s="58">
        <f t="shared" si="0"/>
        <v>35</v>
      </c>
      <c r="E20" s="71"/>
      <c r="F20" s="72"/>
      <c r="G20" s="72"/>
      <c r="H20" s="72"/>
      <c r="I20" s="72"/>
      <c r="J20" s="80">
        <v>35</v>
      </c>
      <c r="K20" s="73"/>
      <c r="L20" s="58">
        <f t="shared" si="2"/>
        <v>113</v>
      </c>
    </row>
    <row r="21" spans="1:12" ht="15.95" customHeight="1">
      <c r="A21" s="57">
        <v>20129</v>
      </c>
      <c r="B21" s="55" t="s">
        <v>80</v>
      </c>
      <c r="C21" s="58">
        <v>639</v>
      </c>
      <c r="D21" s="58">
        <f t="shared" si="0"/>
        <v>-100</v>
      </c>
      <c r="E21" s="71"/>
      <c r="F21" s="72"/>
      <c r="G21" s="72"/>
      <c r="H21" s="72"/>
      <c r="I21" s="72"/>
      <c r="J21" s="80">
        <v>-100</v>
      </c>
      <c r="K21" s="72"/>
      <c r="L21" s="58">
        <f t="shared" si="2"/>
        <v>539</v>
      </c>
    </row>
    <row r="22" spans="1:12" ht="15.95" customHeight="1">
      <c r="A22" s="57">
        <v>20131</v>
      </c>
      <c r="B22" s="55" t="s">
        <v>81</v>
      </c>
      <c r="C22" s="58">
        <v>270</v>
      </c>
      <c r="D22" s="58">
        <f t="shared" si="0"/>
        <v>176</v>
      </c>
      <c r="E22" s="71"/>
      <c r="F22" s="72"/>
      <c r="G22" s="72"/>
      <c r="H22" s="72"/>
      <c r="I22" s="72"/>
      <c r="J22" s="80">
        <v>176</v>
      </c>
      <c r="K22" s="72"/>
      <c r="L22" s="58">
        <f t="shared" si="2"/>
        <v>446</v>
      </c>
    </row>
    <row r="23" spans="1:12" ht="15.95" customHeight="1">
      <c r="A23" s="57">
        <v>20132</v>
      </c>
      <c r="B23" s="55" t="s">
        <v>82</v>
      </c>
      <c r="C23" s="58">
        <v>4572</v>
      </c>
      <c r="D23" s="58">
        <f t="shared" si="0"/>
        <v>-3330</v>
      </c>
      <c r="E23" s="71"/>
      <c r="F23" s="72"/>
      <c r="G23" s="72"/>
      <c r="H23" s="72"/>
      <c r="I23" s="72"/>
      <c r="J23" s="80">
        <v>-3330</v>
      </c>
      <c r="K23" s="81"/>
      <c r="L23" s="58">
        <f t="shared" si="2"/>
        <v>1242</v>
      </c>
    </row>
    <row r="24" spans="1:12" s="34" customFormat="1" ht="15.95" customHeight="1">
      <c r="A24" s="60">
        <v>20133</v>
      </c>
      <c r="B24" s="61" t="s">
        <v>83</v>
      </c>
      <c r="C24" s="58">
        <v>400</v>
      </c>
      <c r="D24" s="58">
        <f t="shared" si="0"/>
        <v>120</v>
      </c>
      <c r="E24" s="71"/>
      <c r="F24" s="72"/>
      <c r="G24" s="72">
        <v>120</v>
      </c>
      <c r="H24" s="72"/>
      <c r="I24" s="72"/>
      <c r="J24" s="80"/>
      <c r="K24" s="72"/>
      <c r="L24" s="58">
        <f t="shared" si="2"/>
        <v>520</v>
      </c>
    </row>
    <row r="25" spans="1:12" ht="15.95" customHeight="1">
      <c r="A25" s="57">
        <v>20134</v>
      </c>
      <c r="B25" s="55" t="s">
        <v>84</v>
      </c>
      <c r="C25" s="58">
        <v>106</v>
      </c>
      <c r="D25" s="58">
        <f t="shared" si="0"/>
        <v>61</v>
      </c>
      <c r="E25" s="71"/>
      <c r="F25" s="72"/>
      <c r="G25" s="72"/>
      <c r="H25" s="72"/>
      <c r="I25" s="72"/>
      <c r="J25" s="80">
        <v>61</v>
      </c>
      <c r="K25" s="73"/>
      <c r="L25" s="58">
        <f t="shared" si="2"/>
        <v>167</v>
      </c>
    </row>
    <row r="26" spans="1:12" ht="15.95" customHeight="1">
      <c r="A26" s="57">
        <v>20136</v>
      </c>
      <c r="B26" s="55" t="s">
        <v>85</v>
      </c>
      <c r="C26" s="58">
        <v>1942</v>
      </c>
      <c r="D26" s="58">
        <f t="shared" si="0"/>
        <v>-195</v>
      </c>
      <c r="E26" s="71"/>
      <c r="F26" s="72"/>
      <c r="G26" s="72"/>
      <c r="H26" s="72"/>
      <c r="I26" s="72"/>
      <c r="J26" s="73">
        <v>-195</v>
      </c>
      <c r="K26" s="73"/>
      <c r="L26" s="58">
        <f t="shared" si="2"/>
        <v>1747</v>
      </c>
    </row>
    <row r="27" spans="1:12" ht="15.95" customHeight="1">
      <c r="A27" s="57">
        <v>20138</v>
      </c>
      <c r="B27" s="55" t="s">
        <v>86</v>
      </c>
      <c r="C27" s="58">
        <v>1412</v>
      </c>
      <c r="D27" s="58">
        <f t="shared" si="0"/>
        <v>400</v>
      </c>
      <c r="E27" s="71"/>
      <c r="F27" s="72"/>
      <c r="G27" s="72"/>
      <c r="H27" s="72"/>
      <c r="I27" s="72"/>
      <c r="J27" s="73">
        <v>400</v>
      </c>
      <c r="K27" s="73"/>
      <c r="L27" s="58">
        <f t="shared" si="2"/>
        <v>1812</v>
      </c>
    </row>
    <row r="28" spans="1:12" ht="15.95" customHeight="1">
      <c r="A28" s="57">
        <v>20199</v>
      </c>
      <c r="B28" s="55" t="s">
        <v>87</v>
      </c>
      <c r="C28" s="58">
        <v>9138</v>
      </c>
      <c r="D28" s="58">
        <f t="shared" si="0"/>
        <v>-3310</v>
      </c>
      <c r="E28" s="71"/>
      <c r="F28" s="72"/>
      <c r="G28" s="73">
        <v>290</v>
      </c>
      <c r="H28" s="73"/>
      <c r="I28" s="73"/>
      <c r="J28" s="73">
        <v>-3600</v>
      </c>
      <c r="K28" s="73"/>
      <c r="L28" s="58">
        <f t="shared" si="2"/>
        <v>5828</v>
      </c>
    </row>
    <row r="29" spans="1:12" s="32" customFormat="1" ht="15.95" customHeight="1">
      <c r="A29" s="54">
        <v>204</v>
      </c>
      <c r="B29" s="55" t="s">
        <v>88</v>
      </c>
      <c r="C29" s="56">
        <f>SUM(C30:C37)</f>
        <v>11889</v>
      </c>
      <c r="D29" s="56">
        <f t="shared" si="0"/>
        <v>-1317</v>
      </c>
      <c r="E29" s="69">
        <f t="shared" ref="E29:K29" si="3">SUM(E30:E37)</f>
        <v>0</v>
      </c>
      <c r="F29" s="70">
        <f t="shared" si="3"/>
        <v>0</v>
      </c>
      <c r="G29" s="70">
        <f t="shared" si="3"/>
        <v>354</v>
      </c>
      <c r="H29" s="70">
        <f t="shared" si="3"/>
        <v>0</v>
      </c>
      <c r="I29" s="70">
        <f t="shared" si="3"/>
        <v>0</v>
      </c>
      <c r="J29" s="79">
        <f t="shared" si="3"/>
        <v>-1671</v>
      </c>
      <c r="K29" s="70">
        <f t="shared" si="3"/>
        <v>0</v>
      </c>
      <c r="L29" s="58">
        <f t="shared" si="2"/>
        <v>10572</v>
      </c>
    </row>
    <row r="30" spans="1:12" ht="15.75">
      <c r="A30" s="57">
        <v>20401</v>
      </c>
      <c r="B30" s="55" t="s">
        <v>89</v>
      </c>
      <c r="C30" s="58"/>
      <c r="D30" s="58"/>
      <c r="E30" s="71"/>
      <c r="F30" s="72"/>
      <c r="G30" s="72"/>
      <c r="H30" s="72"/>
      <c r="I30" s="72"/>
      <c r="J30" s="73">
        <v>0</v>
      </c>
      <c r="K30" s="72"/>
      <c r="L30" s="58">
        <f t="shared" si="2"/>
        <v>0</v>
      </c>
    </row>
    <row r="31" spans="1:12" s="34" customFormat="1" ht="15.95" customHeight="1">
      <c r="A31" s="60">
        <v>20402</v>
      </c>
      <c r="B31" s="61" t="s">
        <v>90</v>
      </c>
      <c r="C31" s="58">
        <v>7372</v>
      </c>
      <c r="D31" s="58">
        <f>E31+G31+H31+I31+J31+K31</f>
        <v>-846</v>
      </c>
      <c r="E31" s="71"/>
      <c r="F31" s="72"/>
      <c r="G31" s="72">
        <v>354</v>
      </c>
      <c r="H31" s="72"/>
      <c r="I31" s="72"/>
      <c r="J31" s="80">
        <v>-1200</v>
      </c>
      <c r="K31" s="82"/>
      <c r="L31" s="58">
        <f t="shared" si="2"/>
        <v>6526</v>
      </c>
    </row>
    <row r="32" spans="1:12" ht="15.95" customHeight="1">
      <c r="A32" s="57">
        <v>20403</v>
      </c>
      <c r="B32" s="55" t="s">
        <v>91</v>
      </c>
      <c r="C32" s="58"/>
      <c r="D32" s="58">
        <f t="shared" ref="D32:D37" si="4">E32+G32+H32+I32+J32+K32</f>
        <v>0</v>
      </c>
      <c r="E32" s="71"/>
      <c r="F32" s="72"/>
      <c r="G32" s="72"/>
      <c r="H32" s="72"/>
      <c r="I32" s="72"/>
      <c r="J32" s="80">
        <v>0</v>
      </c>
      <c r="K32" s="73"/>
      <c r="L32" s="58">
        <f t="shared" si="2"/>
        <v>0</v>
      </c>
    </row>
    <row r="33" spans="1:12" s="34" customFormat="1" ht="15.95" customHeight="1">
      <c r="A33" s="60">
        <v>20404</v>
      </c>
      <c r="B33" s="61" t="s">
        <v>92</v>
      </c>
      <c r="C33" s="58">
        <v>747</v>
      </c>
      <c r="D33" s="58">
        <f t="shared" si="4"/>
        <v>59</v>
      </c>
      <c r="E33" s="71"/>
      <c r="F33" s="72"/>
      <c r="G33" s="72"/>
      <c r="H33" s="72"/>
      <c r="I33" s="72"/>
      <c r="J33" s="80">
        <v>59</v>
      </c>
      <c r="K33" s="72"/>
      <c r="L33" s="58">
        <f t="shared" si="2"/>
        <v>806</v>
      </c>
    </row>
    <row r="34" spans="1:12" s="34" customFormat="1" ht="15.95" customHeight="1">
      <c r="A34" s="60">
        <v>20405</v>
      </c>
      <c r="B34" s="61" t="s">
        <v>93</v>
      </c>
      <c r="C34" s="58">
        <v>1723</v>
      </c>
      <c r="D34" s="58">
        <f t="shared" si="4"/>
        <v>0</v>
      </c>
      <c r="E34" s="71"/>
      <c r="F34" s="72"/>
      <c r="G34" s="72"/>
      <c r="H34" s="72"/>
      <c r="I34" s="72"/>
      <c r="J34" s="80">
        <v>0</v>
      </c>
      <c r="K34" s="82"/>
      <c r="L34" s="58">
        <f t="shared" si="2"/>
        <v>1723</v>
      </c>
    </row>
    <row r="35" spans="1:12" ht="15.95" customHeight="1">
      <c r="A35" s="57">
        <v>20406</v>
      </c>
      <c r="B35" s="55" t="s">
        <v>94</v>
      </c>
      <c r="C35" s="58">
        <v>789</v>
      </c>
      <c r="D35" s="58">
        <f t="shared" si="4"/>
        <v>20</v>
      </c>
      <c r="E35" s="71"/>
      <c r="F35" s="72"/>
      <c r="G35" s="72"/>
      <c r="H35" s="72"/>
      <c r="I35" s="72"/>
      <c r="J35" s="80">
        <v>20</v>
      </c>
      <c r="K35" s="83"/>
      <c r="L35" s="58">
        <f t="shared" si="2"/>
        <v>809</v>
      </c>
    </row>
    <row r="36" spans="1:12" ht="15.95" customHeight="1">
      <c r="A36" s="57">
        <v>20409</v>
      </c>
      <c r="B36" s="55" t="s">
        <v>95</v>
      </c>
      <c r="C36" s="58"/>
      <c r="D36" s="58">
        <f t="shared" si="4"/>
        <v>100</v>
      </c>
      <c r="E36" s="71"/>
      <c r="F36" s="72"/>
      <c r="G36" s="72"/>
      <c r="H36" s="72"/>
      <c r="I36" s="72"/>
      <c r="J36" s="73">
        <v>100</v>
      </c>
      <c r="K36" s="72"/>
      <c r="L36" s="58">
        <f t="shared" si="2"/>
        <v>100</v>
      </c>
    </row>
    <row r="37" spans="1:12" ht="15.95" customHeight="1">
      <c r="A37" s="57">
        <v>20499</v>
      </c>
      <c r="B37" s="55" t="s">
        <v>96</v>
      </c>
      <c r="C37" s="58">
        <v>1258</v>
      </c>
      <c r="D37" s="58">
        <f t="shared" si="4"/>
        <v>-650</v>
      </c>
      <c r="E37" s="71"/>
      <c r="F37" s="72"/>
      <c r="G37" s="72"/>
      <c r="H37" s="72"/>
      <c r="I37" s="72"/>
      <c r="J37" s="73">
        <v>-650</v>
      </c>
      <c r="K37" s="72"/>
      <c r="L37" s="58">
        <f t="shared" si="2"/>
        <v>608</v>
      </c>
    </row>
    <row r="38" spans="1:12" s="32" customFormat="1" ht="15.95" customHeight="1">
      <c r="A38" s="54">
        <v>205</v>
      </c>
      <c r="B38" s="55" t="s">
        <v>97</v>
      </c>
      <c r="C38" s="56">
        <v>27956</v>
      </c>
      <c r="D38" s="56">
        <f t="shared" si="0"/>
        <v>22262</v>
      </c>
      <c r="E38" s="69">
        <v>0</v>
      </c>
      <c r="F38" s="70"/>
      <c r="G38" s="70">
        <v>228</v>
      </c>
      <c r="H38" s="70"/>
      <c r="I38" s="70"/>
      <c r="J38" s="79">
        <v>22034</v>
      </c>
      <c r="K38" s="79"/>
      <c r="L38" s="56">
        <f t="shared" si="2"/>
        <v>50218</v>
      </c>
    </row>
    <row r="39" spans="1:12" s="32" customFormat="1" ht="15" customHeight="1">
      <c r="A39" s="54">
        <v>206</v>
      </c>
      <c r="B39" s="55" t="s">
        <v>98</v>
      </c>
      <c r="C39" s="56">
        <v>1740</v>
      </c>
      <c r="D39" s="56">
        <f t="shared" si="0"/>
        <v>-588</v>
      </c>
      <c r="E39" s="69">
        <v>12</v>
      </c>
      <c r="F39" s="70"/>
      <c r="G39" s="70"/>
      <c r="H39" s="70"/>
      <c r="I39" s="70"/>
      <c r="J39" s="79">
        <v>-600</v>
      </c>
      <c r="K39" s="84"/>
      <c r="L39" s="56">
        <f t="shared" si="2"/>
        <v>1152</v>
      </c>
    </row>
    <row r="40" spans="1:12" s="32" customFormat="1" ht="15.95" customHeight="1">
      <c r="A40" s="54">
        <v>207</v>
      </c>
      <c r="B40" s="55" t="s">
        <v>99</v>
      </c>
      <c r="C40" s="56">
        <f>SUM(C41:C46)</f>
        <v>2386</v>
      </c>
      <c r="D40" s="56">
        <f t="shared" si="0"/>
        <v>5982</v>
      </c>
      <c r="E40" s="69">
        <v>3141</v>
      </c>
      <c r="F40" s="70">
        <f t="shared" ref="F40:K40" si="5">SUM(F41:F46)</f>
        <v>0</v>
      </c>
      <c r="G40" s="70">
        <f t="shared" si="5"/>
        <v>0</v>
      </c>
      <c r="H40" s="70">
        <f t="shared" si="5"/>
        <v>0</v>
      </c>
      <c r="I40" s="70">
        <f t="shared" si="5"/>
        <v>0</v>
      </c>
      <c r="J40" s="79">
        <f t="shared" si="5"/>
        <v>2841</v>
      </c>
      <c r="K40" s="70">
        <f t="shared" si="5"/>
        <v>0</v>
      </c>
      <c r="L40" s="56">
        <f t="shared" si="2"/>
        <v>8368</v>
      </c>
    </row>
    <row r="41" spans="1:12" ht="16.5" customHeight="1">
      <c r="A41" s="57">
        <v>20701</v>
      </c>
      <c r="B41" s="55" t="s">
        <v>100</v>
      </c>
      <c r="C41" s="58">
        <v>1440</v>
      </c>
      <c r="D41" s="58">
        <f t="shared" si="0"/>
        <v>2279</v>
      </c>
      <c r="E41" s="71"/>
      <c r="F41" s="72"/>
      <c r="G41" s="72"/>
      <c r="H41" s="72"/>
      <c r="I41" s="72"/>
      <c r="J41" s="73">
        <v>2279</v>
      </c>
      <c r="K41" s="73"/>
      <c r="L41" s="58">
        <f t="shared" si="2"/>
        <v>3719</v>
      </c>
    </row>
    <row r="42" spans="1:12" s="34" customFormat="1" ht="15.95" customHeight="1">
      <c r="A42" s="60">
        <v>20702</v>
      </c>
      <c r="B42" s="61" t="s">
        <v>101</v>
      </c>
      <c r="C42" s="58">
        <v>68</v>
      </c>
      <c r="D42" s="58">
        <f t="shared" si="0"/>
        <v>477</v>
      </c>
      <c r="E42" s="71"/>
      <c r="F42" s="72"/>
      <c r="G42" s="72"/>
      <c r="H42" s="72"/>
      <c r="I42" s="72"/>
      <c r="J42" s="73">
        <v>477</v>
      </c>
      <c r="K42" s="72"/>
      <c r="L42" s="58">
        <f t="shared" si="2"/>
        <v>545</v>
      </c>
    </row>
    <row r="43" spans="1:12" ht="15.95" customHeight="1">
      <c r="A43" s="57">
        <v>20703</v>
      </c>
      <c r="B43" s="55" t="s">
        <v>102</v>
      </c>
      <c r="C43" s="58"/>
      <c r="D43" s="58">
        <f t="shared" si="0"/>
        <v>85</v>
      </c>
      <c r="E43" s="71"/>
      <c r="F43" s="72"/>
      <c r="G43" s="72"/>
      <c r="H43" s="72"/>
      <c r="I43" s="72"/>
      <c r="J43" s="73">
        <v>85</v>
      </c>
      <c r="K43" s="73"/>
      <c r="L43" s="58">
        <f t="shared" si="2"/>
        <v>85</v>
      </c>
    </row>
    <row r="44" spans="1:12" ht="15" customHeight="1">
      <c r="A44" s="57">
        <v>20706</v>
      </c>
      <c r="B44" s="55" t="s">
        <v>103</v>
      </c>
      <c r="C44" s="58"/>
      <c r="D44" s="58">
        <f t="shared" si="0"/>
        <v>0</v>
      </c>
      <c r="E44" s="71"/>
      <c r="F44" s="72"/>
      <c r="G44" s="72"/>
      <c r="H44" s="72"/>
      <c r="I44" s="72"/>
      <c r="J44" s="80">
        <v>0</v>
      </c>
      <c r="K44" s="73"/>
      <c r="L44" s="58">
        <f t="shared" si="2"/>
        <v>0</v>
      </c>
    </row>
    <row r="45" spans="1:12" s="34" customFormat="1" ht="15.95" customHeight="1">
      <c r="A45" s="60">
        <v>20708</v>
      </c>
      <c r="B45" s="61" t="s">
        <v>104</v>
      </c>
      <c r="C45" s="58">
        <v>175</v>
      </c>
      <c r="D45" s="58">
        <f t="shared" si="0"/>
        <v>0</v>
      </c>
      <c r="E45" s="71"/>
      <c r="F45" s="72"/>
      <c r="G45" s="72"/>
      <c r="H45" s="72"/>
      <c r="I45" s="72"/>
      <c r="J45" s="80">
        <v>0</v>
      </c>
      <c r="K45" s="82"/>
      <c r="L45" s="58">
        <f t="shared" si="2"/>
        <v>175</v>
      </c>
    </row>
    <row r="46" spans="1:12" s="34" customFormat="1" ht="15.95" customHeight="1">
      <c r="A46" s="60">
        <v>20799</v>
      </c>
      <c r="B46" s="61" t="s">
        <v>105</v>
      </c>
      <c r="C46" s="58">
        <v>703</v>
      </c>
      <c r="D46" s="58">
        <f t="shared" si="0"/>
        <v>0</v>
      </c>
      <c r="E46" s="71"/>
      <c r="F46" s="72"/>
      <c r="G46" s="72"/>
      <c r="H46" s="72"/>
      <c r="I46" s="72"/>
      <c r="J46" s="80">
        <v>0</v>
      </c>
      <c r="K46" s="82"/>
      <c r="L46" s="58">
        <f t="shared" si="2"/>
        <v>703</v>
      </c>
    </row>
    <row r="47" spans="1:12" s="32" customFormat="1" ht="15.95" customHeight="1">
      <c r="A47" s="54">
        <v>208</v>
      </c>
      <c r="B47" s="55" t="s">
        <v>106</v>
      </c>
      <c r="C47" s="56">
        <f>SUM(C48:C63)</f>
        <v>47400</v>
      </c>
      <c r="D47" s="56">
        <f t="shared" si="0"/>
        <v>-8896.5</v>
      </c>
      <c r="E47" s="69">
        <v>1451</v>
      </c>
      <c r="F47" s="70">
        <f t="shared" ref="F47:K47" si="6">SUM(F48:F63)</f>
        <v>0</v>
      </c>
      <c r="G47" s="70">
        <f t="shared" si="6"/>
        <v>0</v>
      </c>
      <c r="H47" s="70">
        <f t="shared" si="6"/>
        <v>0</v>
      </c>
      <c r="I47" s="70">
        <f t="shared" si="6"/>
        <v>0</v>
      </c>
      <c r="J47" s="79">
        <f t="shared" si="6"/>
        <v>-10347.5</v>
      </c>
      <c r="K47" s="70">
        <f t="shared" si="6"/>
        <v>0</v>
      </c>
      <c r="L47" s="56">
        <f t="shared" si="2"/>
        <v>38503.5</v>
      </c>
    </row>
    <row r="48" spans="1:12" ht="15.95" customHeight="1">
      <c r="A48" s="57">
        <v>20801</v>
      </c>
      <c r="B48" s="55" t="s">
        <v>107</v>
      </c>
      <c r="C48" s="58">
        <v>4162</v>
      </c>
      <c r="D48" s="58">
        <f t="shared" si="0"/>
        <v>-1300</v>
      </c>
      <c r="E48" s="71"/>
      <c r="F48" s="72"/>
      <c r="G48" s="72"/>
      <c r="H48" s="72"/>
      <c r="I48" s="72"/>
      <c r="J48" s="73">
        <v>-1300</v>
      </c>
      <c r="K48" s="85"/>
      <c r="L48" s="58">
        <f t="shared" si="2"/>
        <v>2862</v>
      </c>
    </row>
    <row r="49" spans="1:12" ht="15.95" customHeight="1">
      <c r="A49" s="57">
        <v>20802</v>
      </c>
      <c r="B49" s="55" t="s">
        <v>108</v>
      </c>
      <c r="C49" s="58">
        <v>993</v>
      </c>
      <c r="D49" s="58">
        <f t="shared" si="0"/>
        <v>364.5</v>
      </c>
      <c r="E49" s="71"/>
      <c r="F49" s="72"/>
      <c r="G49" s="72"/>
      <c r="H49" s="72"/>
      <c r="I49" s="72"/>
      <c r="J49" s="73">
        <v>364.5</v>
      </c>
      <c r="K49" s="73"/>
      <c r="L49" s="58">
        <f t="shared" si="2"/>
        <v>1357.5</v>
      </c>
    </row>
    <row r="50" spans="1:12" s="34" customFormat="1" ht="15.95" customHeight="1">
      <c r="A50" s="60">
        <v>20805</v>
      </c>
      <c r="B50" s="61" t="s">
        <v>109</v>
      </c>
      <c r="C50" s="58">
        <v>2377</v>
      </c>
      <c r="D50" s="58">
        <f t="shared" si="0"/>
        <v>9053</v>
      </c>
      <c r="E50" s="71"/>
      <c r="F50" s="72"/>
      <c r="G50" s="72"/>
      <c r="H50" s="72"/>
      <c r="I50" s="72"/>
      <c r="J50" s="73">
        <v>9053</v>
      </c>
      <c r="K50" s="72"/>
      <c r="L50" s="58">
        <f t="shared" si="2"/>
        <v>11430</v>
      </c>
    </row>
    <row r="51" spans="1:12" s="34" customFormat="1" ht="15.95" customHeight="1">
      <c r="A51" s="60">
        <v>20807</v>
      </c>
      <c r="B51" s="55" t="s">
        <v>110</v>
      </c>
      <c r="C51" s="58"/>
      <c r="D51" s="58">
        <f t="shared" si="0"/>
        <v>850</v>
      </c>
      <c r="E51" s="71"/>
      <c r="F51" s="72"/>
      <c r="G51" s="72"/>
      <c r="H51" s="72"/>
      <c r="I51" s="72"/>
      <c r="J51" s="73">
        <v>850</v>
      </c>
      <c r="K51" s="72"/>
      <c r="L51" s="58">
        <f t="shared" si="2"/>
        <v>850</v>
      </c>
    </row>
    <row r="52" spans="1:12" s="34" customFormat="1" ht="15.95" customHeight="1">
      <c r="A52" s="60">
        <v>20808</v>
      </c>
      <c r="B52" s="55" t="s">
        <v>111</v>
      </c>
      <c r="C52" s="58">
        <v>1960</v>
      </c>
      <c r="D52" s="58">
        <f t="shared" si="0"/>
        <v>0</v>
      </c>
      <c r="E52" s="71"/>
      <c r="F52" s="72"/>
      <c r="G52" s="72"/>
      <c r="H52" s="72"/>
      <c r="I52" s="72"/>
      <c r="J52" s="73">
        <v>0</v>
      </c>
      <c r="K52" s="73"/>
      <c r="L52" s="58">
        <f t="shared" si="2"/>
        <v>1960</v>
      </c>
    </row>
    <row r="53" spans="1:12" ht="15.95" customHeight="1">
      <c r="A53" s="57">
        <v>20809</v>
      </c>
      <c r="B53" s="55" t="s">
        <v>112</v>
      </c>
      <c r="C53" s="58">
        <v>269</v>
      </c>
      <c r="D53" s="58">
        <f t="shared" si="0"/>
        <v>400</v>
      </c>
      <c r="E53" s="71"/>
      <c r="F53" s="72"/>
      <c r="G53" s="72"/>
      <c r="H53" s="72"/>
      <c r="I53" s="72"/>
      <c r="J53" s="73">
        <v>400</v>
      </c>
      <c r="K53" s="73"/>
      <c r="L53" s="58">
        <f t="shared" si="2"/>
        <v>669</v>
      </c>
    </row>
    <row r="54" spans="1:12" ht="15.95" customHeight="1">
      <c r="A54" s="57">
        <v>20810</v>
      </c>
      <c r="B54" s="55" t="s">
        <v>113</v>
      </c>
      <c r="C54" s="58">
        <v>186</v>
      </c>
      <c r="D54" s="58">
        <f t="shared" si="0"/>
        <v>7</v>
      </c>
      <c r="E54" s="71"/>
      <c r="F54" s="72"/>
      <c r="G54" s="72"/>
      <c r="H54" s="72"/>
      <c r="I54" s="72"/>
      <c r="J54" s="73">
        <v>7</v>
      </c>
      <c r="K54" s="73"/>
      <c r="L54" s="58">
        <f t="shared" si="2"/>
        <v>193</v>
      </c>
    </row>
    <row r="55" spans="1:12" ht="16.5" customHeight="1">
      <c r="A55" s="57">
        <v>20811</v>
      </c>
      <c r="B55" s="55" t="s">
        <v>114</v>
      </c>
      <c r="C55" s="58">
        <v>195</v>
      </c>
      <c r="D55" s="58">
        <f t="shared" si="0"/>
        <v>681</v>
      </c>
      <c r="E55" s="71"/>
      <c r="F55" s="72"/>
      <c r="G55" s="72"/>
      <c r="H55" s="72"/>
      <c r="I55" s="72"/>
      <c r="J55" s="73">
        <v>681</v>
      </c>
      <c r="K55" s="85"/>
      <c r="L55" s="58">
        <f t="shared" si="2"/>
        <v>876</v>
      </c>
    </row>
    <row r="56" spans="1:12" ht="15.95" customHeight="1">
      <c r="A56" s="57">
        <v>20816</v>
      </c>
      <c r="B56" s="55" t="s">
        <v>115</v>
      </c>
      <c r="C56" s="58"/>
      <c r="D56" s="58">
        <f t="shared" si="0"/>
        <v>15</v>
      </c>
      <c r="E56" s="71"/>
      <c r="F56" s="72"/>
      <c r="G56" s="72"/>
      <c r="H56" s="72"/>
      <c r="I56" s="72"/>
      <c r="J56" s="73">
        <v>15</v>
      </c>
      <c r="K56" s="73"/>
      <c r="L56" s="58">
        <f t="shared" si="2"/>
        <v>15</v>
      </c>
    </row>
    <row r="57" spans="1:12" ht="15.95" customHeight="1">
      <c r="A57" s="57">
        <v>20819</v>
      </c>
      <c r="B57" s="55" t="s">
        <v>116</v>
      </c>
      <c r="C57" s="58">
        <v>12</v>
      </c>
      <c r="D57" s="58">
        <f t="shared" si="0"/>
        <v>2560</v>
      </c>
      <c r="E57" s="71"/>
      <c r="F57" s="72"/>
      <c r="G57" s="72"/>
      <c r="H57" s="72"/>
      <c r="I57" s="72"/>
      <c r="J57" s="73">
        <v>2560</v>
      </c>
      <c r="K57" s="72"/>
      <c r="L57" s="58">
        <f t="shared" si="2"/>
        <v>2572</v>
      </c>
    </row>
    <row r="58" spans="1:12" ht="15.95" customHeight="1">
      <c r="A58" s="57">
        <v>20820</v>
      </c>
      <c r="B58" s="55" t="s">
        <v>117</v>
      </c>
      <c r="C58" s="58"/>
      <c r="D58" s="58">
        <f t="shared" si="0"/>
        <v>250</v>
      </c>
      <c r="E58" s="71"/>
      <c r="F58" s="72"/>
      <c r="G58" s="72"/>
      <c r="H58" s="72"/>
      <c r="I58" s="72"/>
      <c r="J58" s="73">
        <v>250</v>
      </c>
      <c r="K58" s="73"/>
      <c r="L58" s="58">
        <f t="shared" si="2"/>
        <v>250</v>
      </c>
    </row>
    <row r="59" spans="1:12" ht="15.95" customHeight="1">
      <c r="A59" s="57">
        <v>20821</v>
      </c>
      <c r="B59" s="55" t="s">
        <v>118</v>
      </c>
      <c r="C59" s="58">
        <v>100</v>
      </c>
      <c r="D59" s="58">
        <f t="shared" si="0"/>
        <v>960</v>
      </c>
      <c r="E59" s="71"/>
      <c r="F59" s="72"/>
      <c r="G59" s="72"/>
      <c r="H59" s="72"/>
      <c r="I59" s="72"/>
      <c r="J59" s="73">
        <v>960</v>
      </c>
      <c r="K59" s="73"/>
      <c r="L59" s="58">
        <f t="shared" si="2"/>
        <v>1060</v>
      </c>
    </row>
    <row r="60" spans="1:12" ht="15.95" customHeight="1">
      <c r="A60" s="57">
        <v>20826</v>
      </c>
      <c r="B60" s="55" t="s">
        <v>119</v>
      </c>
      <c r="C60" s="58">
        <v>19787</v>
      </c>
      <c r="D60" s="58">
        <f t="shared" si="0"/>
        <v>-10700</v>
      </c>
      <c r="E60" s="71"/>
      <c r="F60" s="72"/>
      <c r="G60" s="72"/>
      <c r="H60" s="72"/>
      <c r="I60" s="72"/>
      <c r="J60" s="73">
        <v>-10700</v>
      </c>
      <c r="K60" s="72"/>
      <c r="L60" s="58">
        <f t="shared" si="2"/>
        <v>9087</v>
      </c>
    </row>
    <row r="61" spans="1:12" ht="15.95" customHeight="1">
      <c r="A61" s="57">
        <v>20828</v>
      </c>
      <c r="B61" s="55" t="s">
        <v>120</v>
      </c>
      <c r="C61" s="58">
        <v>556</v>
      </c>
      <c r="D61" s="58">
        <f t="shared" si="0"/>
        <v>12</v>
      </c>
      <c r="E61" s="71"/>
      <c r="F61" s="72"/>
      <c r="G61" s="72"/>
      <c r="H61" s="72"/>
      <c r="I61" s="72"/>
      <c r="J61" s="73">
        <v>12</v>
      </c>
      <c r="K61" s="73"/>
      <c r="L61" s="58">
        <f t="shared" si="2"/>
        <v>568</v>
      </c>
    </row>
    <row r="62" spans="1:12" ht="15.95" customHeight="1">
      <c r="A62" s="57">
        <v>20830</v>
      </c>
      <c r="B62" s="55" t="s">
        <v>121</v>
      </c>
      <c r="C62" s="58">
        <v>6</v>
      </c>
      <c r="D62" s="58">
        <f t="shared" si="0"/>
        <v>0</v>
      </c>
      <c r="E62" s="71"/>
      <c r="F62" s="72"/>
      <c r="G62" s="72"/>
      <c r="H62" s="72"/>
      <c r="I62" s="72"/>
      <c r="J62" s="73">
        <v>0</v>
      </c>
      <c r="K62" s="73"/>
      <c r="L62" s="58">
        <f t="shared" si="2"/>
        <v>6</v>
      </c>
    </row>
    <row r="63" spans="1:12" ht="15.95" customHeight="1">
      <c r="A63" s="57">
        <v>20899</v>
      </c>
      <c r="B63" s="55" t="s">
        <v>122</v>
      </c>
      <c r="C63" s="58">
        <v>16797</v>
      </c>
      <c r="D63" s="58">
        <f t="shared" si="0"/>
        <v>-13500</v>
      </c>
      <c r="E63" s="71">
        <v>0</v>
      </c>
      <c r="F63" s="72"/>
      <c r="G63" s="72"/>
      <c r="H63" s="72"/>
      <c r="I63" s="72"/>
      <c r="J63" s="73">
        <v>-13500</v>
      </c>
      <c r="K63" s="72"/>
      <c r="L63" s="58">
        <f t="shared" si="2"/>
        <v>3297</v>
      </c>
    </row>
    <row r="64" spans="1:12" s="35" customFormat="1" ht="15.95" customHeight="1">
      <c r="A64" s="62">
        <v>210</v>
      </c>
      <c r="B64" s="61" t="s">
        <v>123</v>
      </c>
      <c r="C64" s="56">
        <v>46594</v>
      </c>
      <c r="D64" s="56">
        <f t="shared" si="0"/>
        <v>-11424</v>
      </c>
      <c r="E64" s="69">
        <v>356</v>
      </c>
      <c r="F64" s="70"/>
      <c r="G64" s="70">
        <v>467</v>
      </c>
      <c r="H64" s="70"/>
      <c r="I64" s="70"/>
      <c r="J64" s="79">
        <v>-12247</v>
      </c>
      <c r="K64" s="70"/>
      <c r="L64" s="56">
        <f t="shared" si="2"/>
        <v>35170</v>
      </c>
    </row>
    <row r="65" spans="1:12" s="32" customFormat="1" ht="15.95" customHeight="1">
      <c r="A65" s="54">
        <v>211</v>
      </c>
      <c r="B65" s="55" t="s">
        <v>124</v>
      </c>
      <c r="C65" s="56">
        <v>7517</v>
      </c>
      <c r="D65" s="56">
        <f t="shared" si="0"/>
        <v>-2343</v>
      </c>
      <c r="E65" s="69">
        <v>1633</v>
      </c>
      <c r="F65" s="70"/>
      <c r="G65" s="70"/>
      <c r="H65" s="70"/>
      <c r="I65" s="70"/>
      <c r="J65" s="79">
        <v>-3976</v>
      </c>
      <c r="K65" s="84"/>
      <c r="L65" s="56">
        <f t="shared" si="2"/>
        <v>5174</v>
      </c>
    </row>
    <row r="66" spans="1:12" s="32" customFormat="1" ht="15.95" customHeight="1">
      <c r="A66" s="54">
        <v>212</v>
      </c>
      <c r="B66" s="55" t="s">
        <v>125</v>
      </c>
      <c r="C66" s="56">
        <f>SUM(C67:C71)</f>
        <v>28925</v>
      </c>
      <c r="D66" s="56">
        <f t="shared" si="0"/>
        <v>-10649</v>
      </c>
      <c r="E66" s="69">
        <v>3874</v>
      </c>
      <c r="F66" s="70">
        <f t="shared" ref="F66:K66" si="7">SUM(F67:F71)</f>
        <v>0</v>
      </c>
      <c r="G66" s="70">
        <f t="shared" si="7"/>
        <v>0</v>
      </c>
      <c r="H66" s="70">
        <f t="shared" si="7"/>
        <v>0</v>
      </c>
      <c r="I66" s="70">
        <f t="shared" si="7"/>
        <v>0</v>
      </c>
      <c r="J66" s="79">
        <f t="shared" si="7"/>
        <v>-14523</v>
      </c>
      <c r="K66" s="70">
        <f t="shared" si="7"/>
        <v>0</v>
      </c>
      <c r="L66" s="56">
        <f t="shared" si="2"/>
        <v>18276</v>
      </c>
    </row>
    <row r="67" spans="1:12" ht="15.95" customHeight="1">
      <c r="A67" s="57">
        <v>21201</v>
      </c>
      <c r="B67" s="55" t="s">
        <v>126</v>
      </c>
      <c r="C67" s="58">
        <v>3247</v>
      </c>
      <c r="D67" s="58">
        <f t="shared" si="0"/>
        <v>177</v>
      </c>
      <c r="E67" s="71"/>
      <c r="F67" s="72"/>
      <c r="G67" s="72"/>
      <c r="H67" s="72"/>
      <c r="I67" s="72"/>
      <c r="J67" s="72">
        <v>177</v>
      </c>
      <c r="K67" s="72"/>
      <c r="L67" s="58">
        <f t="shared" si="2"/>
        <v>3424</v>
      </c>
    </row>
    <row r="68" spans="1:12" ht="15.95" customHeight="1">
      <c r="A68" s="57">
        <v>21202</v>
      </c>
      <c r="B68" s="55" t="s">
        <v>127</v>
      </c>
      <c r="C68" s="58">
        <v>3817</v>
      </c>
      <c r="D68" s="58">
        <f t="shared" si="0"/>
        <v>-3500</v>
      </c>
      <c r="E68" s="71"/>
      <c r="F68" s="72"/>
      <c r="G68" s="72"/>
      <c r="H68" s="72"/>
      <c r="I68" s="72"/>
      <c r="J68" s="72">
        <v>-3500</v>
      </c>
      <c r="K68" s="72"/>
      <c r="L68" s="58">
        <f t="shared" si="2"/>
        <v>317</v>
      </c>
    </row>
    <row r="69" spans="1:12" s="34" customFormat="1" ht="15.95" customHeight="1">
      <c r="A69" s="60">
        <v>21203</v>
      </c>
      <c r="B69" s="61" t="s">
        <v>128</v>
      </c>
      <c r="C69" s="58">
        <v>8026</v>
      </c>
      <c r="D69" s="58">
        <f t="shared" si="0"/>
        <v>-100</v>
      </c>
      <c r="E69" s="71"/>
      <c r="F69" s="72"/>
      <c r="G69" s="72"/>
      <c r="H69" s="72"/>
      <c r="I69" s="72"/>
      <c r="J69" s="72">
        <v>-100</v>
      </c>
      <c r="K69" s="72"/>
      <c r="L69" s="58">
        <f t="shared" si="2"/>
        <v>7926</v>
      </c>
    </row>
    <row r="70" spans="1:12" s="34" customFormat="1" ht="15.95" customHeight="1">
      <c r="A70" s="60">
        <v>21205</v>
      </c>
      <c r="B70" s="61" t="s">
        <v>129</v>
      </c>
      <c r="C70" s="58">
        <v>370</v>
      </c>
      <c r="D70" s="58">
        <f t="shared" si="0"/>
        <v>-300</v>
      </c>
      <c r="E70" s="71"/>
      <c r="F70" s="72"/>
      <c r="G70" s="72"/>
      <c r="H70" s="72"/>
      <c r="I70" s="72"/>
      <c r="J70" s="72">
        <v>-300</v>
      </c>
      <c r="K70" s="72"/>
      <c r="L70" s="58">
        <f t="shared" si="2"/>
        <v>70</v>
      </c>
    </row>
    <row r="71" spans="1:12" ht="15.95" customHeight="1">
      <c r="A71" s="57">
        <v>21299</v>
      </c>
      <c r="B71" s="55" t="s">
        <v>130</v>
      </c>
      <c r="C71" s="58">
        <v>13465</v>
      </c>
      <c r="D71" s="58">
        <f t="shared" si="0"/>
        <v>-10800</v>
      </c>
      <c r="E71" s="71"/>
      <c r="F71" s="72"/>
      <c r="G71" s="72"/>
      <c r="H71" s="72"/>
      <c r="I71" s="72"/>
      <c r="J71" s="72">
        <v>-10800</v>
      </c>
      <c r="K71" s="72"/>
      <c r="L71" s="58">
        <f t="shared" si="2"/>
        <v>2665</v>
      </c>
    </row>
    <row r="72" spans="1:12" s="32" customFormat="1" ht="15.95" customHeight="1">
      <c r="A72" s="86">
        <v>213</v>
      </c>
      <c r="B72" s="55" t="s">
        <v>131</v>
      </c>
      <c r="C72" s="69">
        <f>SUM(C73:C81)</f>
        <v>24307</v>
      </c>
      <c r="D72" s="56">
        <f t="shared" si="0"/>
        <v>26603</v>
      </c>
      <c r="E72" s="69">
        <v>17679</v>
      </c>
      <c r="F72" s="70">
        <f t="shared" ref="F72:K72" si="8">SUM(F73:F81)</f>
        <v>0</v>
      </c>
      <c r="G72" s="70">
        <f t="shared" si="8"/>
        <v>230</v>
      </c>
      <c r="H72" s="70">
        <f t="shared" si="8"/>
        <v>0</v>
      </c>
      <c r="I72" s="70">
        <f t="shared" si="8"/>
        <v>2510</v>
      </c>
      <c r="J72" s="79">
        <f t="shared" si="8"/>
        <v>6184</v>
      </c>
      <c r="K72" s="70">
        <f t="shared" si="8"/>
        <v>0</v>
      </c>
      <c r="L72" s="56">
        <f t="shared" si="2"/>
        <v>50910</v>
      </c>
    </row>
    <row r="73" spans="1:12" s="36" customFormat="1" ht="15.75">
      <c r="A73" s="87">
        <v>21301</v>
      </c>
      <c r="B73" s="88" t="s">
        <v>132</v>
      </c>
      <c r="C73" s="71">
        <v>4763</v>
      </c>
      <c r="D73" s="71">
        <f t="shared" ref="D73:D122" si="9">SUM(E73:K73)</f>
        <v>4492</v>
      </c>
      <c r="E73" s="71"/>
      <c r="F73" s="73"/>
      <c r="G73" s="73"/>
      <c r="H73" s="73"/>
      <c r="I73" s="73"/>
      <c r="J73" s="80">
        <v>4492</v>
      </c>
      <c r="K73" s="81"/>
      <c r="L73" s="71">
        <f t="shared" si="2"/>
        <v>9255</v>
      </c>
    </row>
    <row r="74" spans="1:12" s="34" customFormat="1" ht="15.95" customHeight="1">
      <c r="A74" s="60">
        <v>21302</v>
      </c>
      <c r="B74" s="61" t="s">
        <v>133</v>
      </c>
      <c r="C74" s="58">
        <v>2836</v>
      </c>
      <c r="D74" s="58">
        <f t="shared" si="9"/>
        <v>5929</v>
      </c>
      <c r="E74" s="71"/>
      <c r="F74" s="72"/>
      <c r="G74" s="72"/>
      <c r="H74" s="72"/>
      <c r="I74" s="72"/>
      <c r="J74" s="73">
        <v>5929</v>
      </c>
      <c r="K74" s="99"/>
      <c r="L74" s="58">
        <f t="shared" ref="L74:L122" si="10">C74+D74</f>
        <v>8765</v>
      </c>
    </row>
    <row r="75" spans="1:12" ht="15.95" customHeight="1">
      <c r="A75" s="57">
        <v>21303</v>
      </c>
      <c r="B75" s="55" t="s">
        <v>134</v>
      </c>
      <c r="C75" s="58">
        <v>2866</v>
      </c>
      <c r="D75" s="58">
        <f t="shared" si="9"/>
        <v>8666</v>
      </c>
      <c r="E75" s="71"/>
      <c r="F75" s="72"/>
      <c r="G75" s="72">
        <v>230</v>
      </c>
      <c r="H75" s="72"/>
      <c r="I75" s="72">
        <v>2510</v>
      </c>
      <c r="J75" s="73">
        <v>5926</v>
      </c>
      <c r="K75" s="81"/>
      <c r="L75" s="58">
        <f t="shared" si="10"/>
        <v>11532</v>
      </c>
    </row>
    <row r="76" spans="1:12" s="34" customFormat="1" ht="15.95" customHeight="1">
      <c r="A76" s="60">
        <v>21305</v>
      </c>
      <c r="B76" s="61" t="s">
        <v>135</v>
      </c>
      <c r="C76" s="58">
        <v>6550</v>
      </c>
      <c r="D76" s="58">
        <f t="shared" si="9"/>
        <v>-3484</v>
      </c>
      <c r="E76" s="71"/>
      <c r="F76" s="72"/>
      <c r="G76" s="72"/>
      <c r="H76" s="72"/>
      <c r="I76" s="72"/>
      <c r="J76" s="73">
        <v>-3484</v>
      </c>
      <c r="K76" s="72"/>
      <c r="L76" s="58">
        <f t="shared" si="10"/>
        <v>3066</v>
      </c>
    </row>
    <row r="77" spans="1:12" ht="15.95" customHeight="1">
      <c r="A77" s="57">
        <v>21306</v>
      </c>
      <c r="B77" s="55" t="s">
        <v>136</v>
      </c>
      <c r="C77" s="58"/>
      <c r="D77" s="58">
        <f t="shared" si="9"/>
        <v>0</v>
      </c>
      <c r="E77" s="71"/>
      <c r="F77" s="72"/>
      <c r="G77" s="72"/>
      <c r="H77" s="72"/>
      <c r="I77" s="72"/>
      <c r="J77" s="73">
        <v>0</v>
      </c>
      <c r="K77" s="73"/>
      <c r="L77" s="58">
        <f t="shared" si="10"/>
        <v>0</v>
      </c>
    </row>
    <row r="78" spans="1:12" ht="15.95" customHeight="1">
      <c r="A78" s="57">
        <v>21307</v>
      </c>
      <c r="B78" s="55" t="s">
        <v>137</v>
      </c>
      <c r="C78" s="58">
        <v>140</v>
      </c>
      <c r="D78" s="58">
        <f t="shared" si="9"/>
        <v>0</v>
      </c>
      <c r="E78" s="71"/>
      <c r="F78" s="72"/>
      <c r="G78" s="72"/>
      <c r="H78" s="72"/>
      <c r="I78" s="72"/>
      <c r="J78" s="73">
        <v>0</v>
      </c>
      <c r="K78" s="72"/>
      <c r="L78" s="58">
        <f t="shared" si="10"/>
        <v>140</v>
      </c>
    </row>
    <row r="79" spans="1:12" s="34" customFormat="1" ht="15.95" customHeight="1">
      <c r="A79" s="60">
        <v>21308</v>
      </c>
      <c r="B79" s="61" t="s">
        <v>138</v>
      </c>
      <c r="C79" s="58"/>
      <c r="D79" s="58">
        <f t="shared" si="9"/>
        <v>-400</v>
      </c>
      <c r="E79" s="71"/>
      <c r="F79" s="72"/>
      <c r="G79" s="72"/>
      <c r="H79" s="72"/>
      <c r="I79" s="72"/>
      <c r="J79" s="80">
        <v>-400</v>
      </c>
      <c r="K79" s="72"/>
      <c r="L79" s="58">
        <f t="shared" si="10"/>
        <v>-400</v>
      </c>
    </row>
    <row r="80" spans="1:12" ht="15.95" customHeight="1">
      <c r="A80" s="57">
        <v>21309</v>
      </c>
      <c r="B80" s="89" t="s">
        <v>139</v>
      </c>
      <c r="C80" s="58"/>
      <c r="D80" s="58">
        <f t="shared" si="9"/>
        <v>0</v>
      </c>
      <c r="E80" s="71"/>
      <c r="F80" s="72"/>
      <c r="G80" s="72"/>
      <c r="H80" s="72"/>
      <c r="I80" s="72"/>
      <c r="J80" s="80">
        <v>0</v>
      </c>
      <c r="K80" s="73"/>
      <c r="L80" s="58">
        <f t="shared" si="10"/>
        <v>0</v>
      </c>
    </row>
    <row r="81" spans="1:12" s="34" customFormat="1" ht="15.95" customHeight="1">
      <c r="A81" s="60">
        <v>21399</v>
      </c>
      <c r="B81" s="61" t="s">
        <v>140</v>
      </c>
      <c r="C81" s="58">
        <v>7152</v>
      </c>
      <c r="D81" s="58">
        <f t="shared" si="9"/>
        <v>-6279</v>
      </c>
      <c r="E81" s="71"/>
      <c r="F81" s="72"/>
      <c r="G81" s="72"/>
      <c r="H81" s="72"/>
      <c r="I81" s="72"/>
      <c r="J81" s="80">
        <v>-6279</v>
      </c>
      <c r="K81" s="72"/>
      <c r="L81" s="58">
        <f t="shared" si="10"/>
        <v>873</v>
      </c>
    </row>
    <row r="82" spans="1:12" s="32" customFormat="1" ht="15.95" customHeight="1">
      <c r="A82" s="54">
        <v>214</v>
      </c>
      <c r="B82" s="55" t="s">
        <v>141</v>
      </c>
      <c r="C82" s="56">
        <f>SUM(C83:C87)</f>
        <v>2739</v>
      </c>
      <c r="D82" s="56">
        <f t="shared" si="9"/>
        <v>4155</v>
      </c>
      <c r="E82" s="69">
        <v>533</v>
      </c>
      <c r="F82" s="70">
        <f t="shared" ref="F82:K82" si="11">SUM(F83:F87)</f>
        <v>0</v>
      </c>
      <c r="G82" s="70">
        <f t="shared" si="11"/>
        <v>911</v>
      </c>
      <c r="H82" s="70">
        <f t="shared" si="11"/>
        <v>0</v>
      </c>
      <c r="I82" s="70">
        <f t="shared" si="11"/>
        <v>0</v>
      </c>
      <c r="J82" s="79">
        <v>2711</v>
      </c>
      <c r="K82" s="70">
        <f t="shared" si="11"/>
        <v>0</v>
      </c>
      <c r="L82" s="56">
        <f t="shared" si="10"/>
        <v>6894</v>
      </c>
    </row>
    <row r="83" spans="1:12" ht="15.95" customHeight="1">
      <c r="A83" s="57">
        <v>21401</v>
      </c>
      <c r="B83" s="55" t="s">
        <v>142</v>
      </c>
      <c r="C83" s="58">
        <v>1215</v>
      </c>
      <c r="D83" s="58">
        <f t="shared" si="9"/>
        <v>3235</v>
      </c>
      <c r="E83" s="71"/>
      <c r="F83" s="72"/>
      <c r="G83" s="72">
        <v>911</v>
      </c>
      <c r="H83" s="72"/>
      <c r="I83" s="72"/>
      <c r="J83" s="73">
        <v>2324</v>
      </c>
      <c r="K83" s="73"/>
      <c r="L83" s="58">
        <f t="shared" si="10"/>
        <v>4450</v>
      </c>
    </row>
    <row r="84" spans="1:12" ht="15.95" customHeight="1">
      <c r="A84" s="57">
        <v>21402</v>
      </c>
      <c r="B84" s="55" t="s">
        <v>143</v>
      </c>
      <c r="C84" s="58"/>
      <c r="D84" s="58">
        <f t="shared" si="9"/>
        <v>0</v>
      </c>
      <c r="E84" s="71"/>
      <c r="F84" s="72"/>
      <c r="G84" s="72"/>
      <c r="H84" s="72"/>
      <c r="I84" s="72"/>
      <c r="J84" s="73">
        <v>0</v>
      </c>
      <c r="K84" s="73"/>
      <c r="L84" s="58">
        <f t="shared" si="10"/>
        <v>0</v>
      </c>
    </row>
    <row r="85" spans="1:12" s="34" customFormat="1" ht="15.95" customHeight="1">
      <c r="A85" s="60">
        <v>21404</v>
      </c>
      <c r="B85" s="61" t="s">
        <v>144</v>
      </c>
      <c r="C85" s="58"/>
      <c r="D85" s="58">
        <f t="shared" si="9"/>
        <v>810</v>
      </c>
      <c r="E85" s="71"/>
      <c r="F85" s="72"/>
      <c r="G85" s="72"/>
      <c r="H85" s="72"/>
      <c r="I85" s="72"/>
      <c r="J85" s="73">
        <v>810</v>
      </c>
      <c r="K85" s="72"/>
      <c r="L85" s="58">
        <f t="shared" si="10"/>
        <v>810</v>
      </c>
    </row>
    <row r="86" spans="1:12" s="34" customFormat="1" ht="15.95" customHeight="1">
      <c r="A86" s="60">
        <v>21406</v>
      </c>
      <c r="B86" s="61" t="s">
        <v>145</v>
      </c>
      <c r="C86" s="58"/>
      <c r="D86" s="58">
        <f t="shared" si="9"/>
        <v>880</v>
      </c>
      <c r="E86" s="71"/>
      <c r="F86" s="72"/>
      <c r="G86" s="72"/>
      <c r="H86" s="72"/>
      <c r="I86" s="72"/>
      <c r="J86" s="73">
        <v>880</v>
      </c>
      <c r="K86" s="72"/>
      <c r="L86" s="58">
        <f t="shared" si="10"/>
        <v>880</v>
      </c>
    </row>
    <row r="87" spans="1:12" s="34" customFormat="1" ht="15.95" customHeight="1">
      <c r="A87" s="60">
        <v>21499</v>
      </c>
      <c r="B87" s="61" t="s">
        <v>146</v>
      </c>
      <c r="C87" s="58">
        <v>1524</v>
      </c>
      <c r="D87" s="58">
        <f t="shared" si="9"/>
        <v>0</v>
      </c>
      <c r="E87" s="71"/>
      <c r="F87" s="72"/>
      <c r="G87" s="72"/>
      <c r="H87" s="72"/>
      <c r="I87" s="72"/>
      <c r="J87" s="73">
        <v>0</v>
      </c>
      <c r="K87" s="72"/>
      <c r="L87" s="58">
        <f t="shared" si="10"/>
        <v>1524</v>
      </c>
    </row>
    <row r="88" spans="1:12" s="32" customFormat="1" ht="15.95" customHeight="1">
      <c r="A88" s="54">
        <v>215</v>
      </c>
      <c r="B88" s="55" t="s">
        <v>147</v>
      </c>
      <c r="C88" s="56">
        <v>5296</v>
      </c>
      <c r="D88" s="56">
        <f t="shared" si="9"/>
        <v>11278</v>
      </c>
      <c r="E88" s="69">
        <v>65</v>
      </c>
      <c r="F88" s="70"/>
      <c r="G88" s="70"/>
      <c r="H88" s="70"/>
      <c r="I88" s="70"/>
      <c r="J88" s="79">
        <v>11213</v>
      </c>
      <c r="K88" s="70"/>
      <c r="L88" s="56">
        <f t="shared" si="10"/>
        <v>16574</v>
      </c>
    </row>
    <row r="89" spans="1:12" s="32" customFormat="1" ht="15.95" customHeight="1">
      <c r="A89" s="54">
        <v>216</v>
      </c>
      <c r="B89" s="55" t="s">
        <v>148</v>
      </c>
      <c r="C89" s="56">
        <f>SUM(C90:C92)</f>
        <v>538</v>
      </c>
      <c r="D89" s="56">
        <f t="shared" si="9"/>
        <v>120</v>
      </c>
      <c r="E89" s="69">
        <f>SUM(E90:E92)</f>
        <v>4</v>
      </c>
      <c r="F89" s="70">
        <f t="shared" ref="F89:K89" si="12">SUM(F90:F92)</f>
        <v>0</v>
      </c>
      <c r="G89" s="70">
        <f t="shared" si="12"/>
        <v>0</v>
      </c>
      <c r="H89" s="70">
        <f t="shared" si="12"/>
        <v>0</v>
      </c>
      <c r="I89" s="70">
        <f t="shared" si="12"/>
        <v>0</v>
      </c>
      <c r="J89" s="79">
        <f t="shared" si="12"/>
        <v>116</v>
      </c>
      <c r="K89" s="70">
        <f t="shared" si="12"/>
        <v>0</v>
      </c>
      <c r="L89" s="56">
        <f t="shared" si="10"/>
        <v>658</v>
      </c>
    </row>
    <row r="90" spans="1:12" ht="15.95" customHeight="1">
      <c r="A90" s="57">
        <v>21602</v>
      </c>
      <c r="B90" s="55" t="s">
        <v>149</v>
      </c>
      <c r="C90" s="58">
        <v>199</v>
      </c>
      <c r="D90" s="58">
        <f t="shared" si="9"/>
        <v>70</v>
      </c>
      <c r="E90" s="71">
        <v>4</v>
      </c>
      <c r="F90" s="72"/>
      <c r="G90" s="72"/>
      <c r="H90" s="72"/>
      <c r="I90" s="72"/>
      <c r="J90" s="73">
        <v>66</v>
      </c>
      <c r="K90" s="73"/>
      <c r="L90" s="58">
        <f t="shared" si="10"/>
        <v>269</v>
      </c>
    </row>
    <row r="91" spans="1:12" ht="15.95" customHeight="1">
      <c r="A91" s="57">
        <v>21606</v>
      </c>
      <c r="B91" s="55" t="s">
        <v>150</v>
      </c>
      <c r="C91" s="58"/>
      <c r="D91" s="58">
        <f t="shared" si="9"/>
        <v>50</v>
      </c>
      <c r="E91" s="71"/>
      <c r="F91" s="72"/>
      <c r="G91" s="72"/>
      <c r="H91" s="72"/>
      <c r="I91" s="72"/>
      <c r="J91" s="73">
        <v>50</v>
      </c>
      <c r="K91" s="73"/>
      <c r="L91" s="58">
        <f t="shared" si="10"/>
        <v>50</v>
      </c>
    </row>
    <row r="92" spans="1:12" s="34" customFormat="1" ht="15" customHeight="1">
      <c r="A92" s="60">
        <v>21699</v>
      </c>
      <c r="B92" s="61" t="s">
        <v>151</v>
      </c>
      <c r="C92" s="58">
        <v>339</v>
      </c>
      <c r="D92" s="58">
        <f t="shared" si="9"/>
        <v>0</v>
      </c>
      <c r="E92" s="71"/>
      <c r="F92" s="72"/>
      <c r="G92" s="72"/>
      <c r="H92" s="72"/>
      <c r="I92" s="72"/>
      <c r="J92" s="73">
        <v>0</v>
      </c>
      <c r="K92" s="72"/>
      <c r="L92" s="58">
        <f t="shared" si="10"/>
        <v>339</v>
      </c>
    </row>
    <row r="93" spans="1:12" s="32" customFormat="1" ht="15.95" customHeight="1">
      <c r="A93" s="54">
        <v>217</v>
      </c>
      <c r="B93" s="90" t="s">
        <v>222</v>
      </c>
      <c r="C93" s="56">
        <v>150</v>
      </c>
      <c r="D93" s="56">
        <f t="shared" si="9"/>
        <v>574</v>
      </c>
      <c r="E93" s="69">
        <v>574</v>
      </c>
      <c r="F93" s="70"/>
      <c r="G93" s="70"/>
      <c r="H93" s="70"/>
      <c r="I93" s="70"/>
      <c r="J93" s="79">
        <v>0</v>
      </c>
      <c r="K93" s="79"/>
      <c r="L93" s="56">
        <f t="shared" si="10"/>
        <v>724</v>
      </c>
    </row>
    <row r="94" spans="1:12" s="32" customFormat="1" ht="15.95" customHeight="1">
      <c r="A94" s="54">
        <v>220</v>
      </c>
      <c r="B94" s="90" t="s">
        <v>152</v>
      </c>
      <c r="C94" s="56">
        <f>SUM(C95:C97)</f>
        <v>917</v>
      </c>
      <c r="D94" s="56">
        <f t="shared" si="9"/>
        <v>2204</v>
      </c>
      <c r="E94" s="69">
        <v>1950</v>
      </c>
      <c r="F94" s="70">
        <f t="shared" ref="F94:K94" si="13">SUM(F95:F97)</f>
        <v>0</v>
      </c>
      <c r="G94" s="70">
        <f t="shared" si="13"/>
        <v>0</v>
      </c>
      <c r="H94" s="70">
        <f t="shared" si="13"/>
        <v>0</v>
      </c>
      <c r="I94" s="70">
        <f t="shared" si="13"/>
        <v>0</v>
      </c>
      <c r="J94" s="79">
        <f t="shared" si="13"/>
        <v>254</v>
      </c>
      <c r="K94" s="70">
        <f t="shared" si="13"/>
        <v>0</v>
      </c>
      <c r="L94" s="56">
        <f t="shared" si="10"/>
        <v>3121</v>
      </c>
    </row>
    <row r="95" spans="1:12" ht="15.95" customHeight="1">
      <c r="A95" s="57">
        <v>22001</v>
      </c>
      <c r="B95" s="55" t="s">
        <v>153</v>
      </c>
      <c r="C95" s="58">
        <v>822</v>
      </c>
      <c r="D95" s="58">
        <f t="shared" si="9"/>
        <v>100</v>
      </c>
      <c r="E95" s="71"/>
      <c r="F95" s="72"/>
      <c r="G95" s="72"/>
      <c r="H95" s="72"/>
      <c r="I95" s="72"/>
      <c r="J95" s="73">
        <v>100</v>
      </c>
      <c r="K95" s="73"/>
      <c r="L95" s="58">
        <f t="shared" si="10"/>
        <v>922</v>
      </c>
    </row>
    <row r="96" spans="1:12" ht="15.95" customHeight="1">
      <c r="A96" s="57">
        <v>22005</v>
      </c>
      <c r="B96" s="55" t="s">
        <v>154</v>
      </c>
      <c r="C96" s="58">
        <v>95</v>
      </c>
      <c r="D96" s="58">
        <f t="shared" si="9"/>
        <v>4</v>
      </c>
      <c r="E96" s="71"/>
      <c r="F96" s="72"/>
      <c r="G96" s="72"/>
      <c r="H96" s="72"/>
      <c r="I96" s="72"/>
      <c r="J96" s="73">
        <v>4</v>
      </c>
      <c r="K96" s="72"/>
      <c r="L96" s="58">
        <f t="shared" si="10"/>
        <v>99</v>
      </c>
    </row>
    <row r="97" spans="1:12" ht="15.95" customHeight="1">
      <c r="A97" s="57">
        <v>22099</v>
      </c>
      <c r="B97" s="55" t="s">
        <v>155</v>
      </c>
      <c r="C97" s="58"/>
      <c r="D97" s="58">
        <f t="shared" si="9"/>
        <v>150</v>
      </c>
      <c r="E97" s="71"/>
      <c r="F97" s="72"/>
      <c r="G97" s="72"/>
      <c r="H97" s="72"/>
      <c r="I97" s="72"/>
      <c r="J97" s="73">
        <v>150</v>
      </c>
      <c r="K97" s="73"/>
      <c r="L97" s="58">
        <f t="shared" si="10"/>
        <v>150</v>
      </c>
    </row>
    <row r="98" spans="1:12" s="32" customFormat="1" ht="15.75" customHeight="1">
      <c r="A98" s="54">
        <v>221</v>
      </c>
      <c r="B98" s="55" t="s">
        <v>156</v>
      </c>
      <c r="C98" s="56">
        <f>SUM(C99:C100)</f>
        <v>12541</v>
      </c>
      <c r="D98" s="56">
        <f t="shared" si="9"/>
        <v>-258</v>
      </c>
      <c r="E98" s="69">
        <v>542</v>
      </c>
      <c r="F98" s="70">
        <f t="shared" ref="F98:K98" si="14">SUM(F99:F100)</f>
        <v>0</v>
      </c>
      <c r="G98" s="70">
        <f t="shared" si="14"/>
        <v>0</v>
      </c>
      <c r="H98" s="70">
        <f t="shared" si="14"/>
        <v>0</v>
      </c>
      <c r="I98" s="70">
        <f t="shared" si="14"/>
        <v>0</v>
      </c>
      <c r="J98" s="79">
        <f t="shared" si="14"/>
        <v>-800</v>
      </c>
      <c r="K98" s="70">
        <f t="shared" si="14"/>
        <v>0</v>
      </c>
      <c r="L98" s="56">
        <f t="shared" si="10"/>
        <v>12283</v>
      </c>
    </row>
    <row r="99" spans="1:12" s="34" customFormat="1" ht="15.95" customHeight="1">
      <c r="A99" s="60">
        <v>22101</v>
      </c>
      <c r="B99" s="61" t="s">
        <v>157</v>
      </c>
      <c r="C99" s="58">
        <v>4788</v>
      </c>
      <c r="D99" s="58">
        <f t="shared" si="9"/>
        <v>1800</v>
      </c>
      <c r="E99" s="71"/>
      <c r="F99" s="72"/>
      <c r="G99" s="72"/>
      <c r="H99" s="72"/>
      <c r="I99" s="72"/>
      <c r="J99" s="72">
        <v>1800</v>
      </c>
      <c r="K99" s="72"/>
      <c r="L99" s="58">
        <f t="shared" si="10"/>
        <v>6588</v>
      </c>
    </row>
    <row r="100" spans="1:12" s="34" customFormat="1" ht="15.95" customHeight="1">
      <c r="A100" s="60">
        <v>22102</v>
      </c>
      <c r="B100" s="61" t="s">
        <v>158</v>
      </c>
      <c r="C100" s="58">
        <v>7753</v>
      </c>
      <c r="D100" s="58">
        <f t="shared" si="9"/>
        <v>-2600</v>
      </c>
      <c r="E100" s="71"/>
      <c r="F100" s="72"/>
      <c r="G100" s="72"/>
      <c r="H100" s="72"/>
      <c r="I100" s="72"/>
      <c r="J100" s="72">
        <v>-2600</v>
      </c>
      <c r="K100" s="72"/>
      <c r="L100" s="58">
        <f t="shared" si="10"/>
        <v>5153</v>
      </c>
    </row>
    <row r="101" spans="1:12" s="32" customFormat="1" ht="16.5" customHeight="1">
      <c r="A101" s="54">
        <v>222</v>
      </c>
      <c r="B101" s="55" t="s">
        <v>159</v>
      </c>
      <c r="C101" s="56">
        <v>1536</v>
      </c>
      <c r="D101" s="56">
        <f t="shared" si="9"/>
        <v>-1185</v>
      </c>
      <c r="E101" s="69">
        <v>15</v>
      </c>
      <c r="F101" s="70"/>
      <c r="G101" s="70"/>
      <c r="H101" s="70"/>
      <c r="I101" s="70"/>
      <c r="J101" s="70">
        <v>-1200</v>
      </c>
      <c r="K101" s="84"/>
      <c r="L101" s="56">
        <f t="shared" si="10"/>
        <v>351</v>
      </c>
    </row>
    <row r="102" spans="1:12" s="32" customFormat="1" ht="15.95" customHeight="1">
      <c r="A102" s="54">
        <v>224</v>
      </c>
      <c r="B102" s="55" t="s">
        <v>160</v>
      </c>
      <c r="C102" s="56">
        <f>SUM(C103:C109)</f>
        <v>1204</v>
      </c>
      <c r="D102" s="56">
        <f t="shared" si="9"/>
        <v>251</v>
      </c>
      <c r="E102" s="69">
        <v>213</v>
      </c>
      <c r="F102" s="70">
        <f t="shared" ref="F102:K102" si="15">SUM(F103:F107)</f>
        <v>0</v>
      </c>
      <c r="G102" s="70">
        <f t="shared" si="15"/>
        <v>0</v>
      </c>
      <c r="H102" s="70">
        <f t="shared" si="15"/>
        <v>0</v>
      </c>
      <c r="I102" s="70">
        <f t="shared" si="15"/>
        <v>0</v>
      </c>
      <c r="J102" s="79">
        <f>SUM(J103:J109)</f>
        <v>38</v>
      </c>
      <c r="K102" s="70">
        <f t="shared" si="15"/>
        <v>0</v>
      </c>
      <c r="L102" s="56">
        <f t="shared" si="10"/>
        <v>1455</v>
      </c>
    </row>
    <row r="103" spans="1:12" ht="15.95" customHeight="1">
      <c r="A103" s="57">
        <v>22401</v>
      </c>
      <c r="B103" s="55" t="s">
        <v>161</v>
      </c>
      <c r="C103" s="58">
        <v>353</v>
      </c>
      <c r="D103" s="58">
        <f t="shared" si="9"/>
        <v>55</v>
      </c>
      <c r="E103" s="69"/>
      <c r="F103" s="72"/>
      <c r="G103" s="72"/>
      <c r="H103" s="72"/>
      <c r="I103" s="72"/>
      <c r="J103" s="73">
        <v>55</v>
      </c>
      <c r="K103" s="73"/>
      <c r="L103" s="58">
        <f t="shared" si="10"/>
        <v>408</v>
      </c>
    </row>
    <row r="104" spans="1:12" ht="15.95" customHeight="1">
      <c r="A104" s="57">
        <v>22402</v>
      </c>
      <c r="B104" s="55" t="s">
        <v>162</v>
      </c>
      <c r="C104" s="58">
        <v>710</v>
      </c>
      <c r="D104" s="58">
        <f t="shared" si="9"/>
        <v>-300</v>
      </c>
      <c r="E104" s="69"/>
      <c r="F104" s="72"/>
      <c r="G104" s="72"/>
      <c r="H104" s="72"/>
      <c r="I104" s="72"/>
      <c r="J104" s="73">
        <v>-300</v>
      </c>
      <c r="K104" s="72"/>
      <c r="L104" s="58">
        <f t="shared" si="10"/>
        <v>410</v>
      </c>
    </row>
    <row r="105" spans="1:12" ht="15.95" customHeight="1">
      <c r="A105" s="57">
        <v>22403</v>
      </c>
      <c r="B105" s="55" t="s">
        <v>163</v>
      </c>
      <c r="C105" s="58">
        <v>70</v>
      </c>
      <c r="D105" s="58">
        <f t="shared" si="9"/>
        <v>-30</v>
      </c>
      <c r="E105" s="69"/>
      <c r="F105" s="72"/>
      <c r="G105" s="72"/>
      <c r="H105" s="72"/>
      <c r="I105" s="72"/>
      <c r="J105" s="73">
        <v>-30</v>
      </c>
      <c r="K105" s="73"/>
      <c r="L105" s="58">
        <f t="shared" si="10"/>
        <v>40</v>
      </c>
    </row>
    <row r="106" spans="1:12" ht="15.95" customHeight="1">
      <c r="A106" s="57">
        <v>22405</v>
      </c>
      <c r="B106" s="55" t="s">
        <v>164</v>
      </c>
      <c r="C106" s="58">
        <v>71</v>
      </c>
      <c r="D106" s="58">
        <f t="shared" si="9"/>
        <v>13</v>
      </c>
      <c r="E106" s="69"/>
      <c r="F106" s="72"/>
      <c r="G106" s="72"/>
      <c r="H106" s="72"/>
      <c r="I106" s="72"/>
      <c r="J106" s="73">
        <v>13</v>
      </c>
      <c r="K106" s="73"/>
      <c r="L106" s="58">
        <f t="shared" si="10"/>
        <v>84</v>
      </c>
    </row>
    <row r="107" spans="1:12" ht="15.95" customHeight="1">
      <c r="A107" s="57">
        <v>22406</v>
      </c>
      <c r="B107" s="55" t="s">
        <v>165</v>
      </c>
      <c r="C107" s="58"/>
      <c r="D107" s="58">
        <f t="shared" si="9"/>
        <v>0</v>
      </c>
      <c r="E107" s="69"/>
      <c r="F107" s="72"/>
      <c r="G107" s="72"/>
      <c r="H107" s="72"/>
      <c r="I107" s="72"/>
      <c r="J107" s="73">
        <v>0</v>
      </c>
      <c r="K107" s="73"/>
      <c r="L107" s="58">
        <f t="shared" si="10"/>
        <v>0</v>
      </c>
    </row>
    <row r="108" spans="1:12" s="34" customFormat="1" ht="15.95" customHeight="1">
      <c r="A108" s="60">
        <v>22407</v>
      </c>
      <c r="B108" s="61" t="s">
        <v>166</v>
      </c>
      <c r="C108" s="58"/>
      <c r="D108" s="58">
        <f t="shared" si="9"/>
        <v>300</v>
      </c>
      <c r="E108" s="69"/>
      <c r="F108" s="72"/>
      <c r="G108" s="72"/>
      <c r="H108" s="72"/>
      <c r="I108" s="72"/>
      <c r="J108" s="73">
        <v>300</v>
      </c>
      <c r="K108" s="72"/>
      <c r="L108" s="58">
        <f t="shared" si="10"/>
        <v>300</v>
      </c>
    </row>
    <row r="109" spans="1:12" ht="15.95" customHeight="1">
      <c r="A109" s="57">
        <v>22499</v>
      </c>
      <c r="B109" s="55" t="s">
        <v>167</v>
      </c>
      <c r="C109" s="58"/>
      <c r="D109" s="58">
        <f t="shared" si="9"/>
        <v>0</v>
      </c>
      <c r="E109" s="69"/>
      <c r="F109" s="72"/>
      <c r="G109" s="72"/>
      <c r="H109" s="72"/>
      <c r="I109" s="72"/>
      <c r="J109" s="73">
        <v>0</v>
      </c>
      <c r="K109" s="73"/>
      <c r="L109" s="58">
        <f t="shared" si="10"/>
        <v>0</v>
      </c>
    </row>
    <row r="110" spans="1:12" s="32" customFormat="1" ht="15.95" customHeight="1">
      <c r="A110" s="54">
        <v>227</v>
      </c>
      <c r="B110" s="55" t="s">
        <v>168</v>
      </c>
      <c r="C110" s="56">
        <v>2600</v>
      </c>
      <c r="D110" s="56">
        <f t="shared" si="9"/>
        <v>-2600</v>
      </c>
      <c r="E110" s="69"/>
      <c r="F110" s="70"/>
      <c r="G110" s="70">
        <v>-2600</v>
      </c>
      <c r="H110" s="70"/>
      <c r="I110" s="70"/>
      <c r="J110" s="79"/>
      <c r="K110" s="79"/>
      <c r="L110" s="56">
        <f t="shared" si="10"/>
        <v>0</v>
      </c>
    </row>
    <row r="111" spans="1:12" s="32" customFormat="1" ht="15.95" customHeight="1">
      <c r="A111" s="54">
        <v>229</v>
      </c>
      <c r="B111" s="55" t="s">
        <v>169</v>
      </c>
      <c r="C111" s="56"/>
      <c r="D111" s="56">
        <f t="shared" si="9"/>
        <v>17</v>
      </c>
      <c r="E111" s="69">
        <v>17</v>
      </c>
      <c r="F111" s="70"/>
      <c r="G111" s="70"/>
      <c r="H111" s="70"/>
      <c r="I111" s="70"/>
      <c r="J111" s="79"/>
      <c r="K111" s="79"/>
      <c r="L111" s="56">
        <f t="shared" si="10"/>
        <v>17</v>
      </c>
    </row>
    <row r="112" spans="1:12" s="32" customFormat="1" ht="15.95" customHeight="1">
      <c r="A112" s="54">
        <v>231</v>
      </c>
      <c r="B112" s="55" t="s">
        <v>170</v>
      </c>
      <c r="C112" s="56"/>
      <c r="D112" s="56">
        <f t="shared" si="9"/>
        <v>0</v>
      </c>
      <c r="E112" s="69"/>
      <c r="F112" s="70"/>
      <c r="G112" s="70"/>
      <c r="H112" s="70"/>
      <c r="I112" s="70"/>
      <c r="J112" s="79"/>
      <c r="K112" s="79"/>
      <c r="L112" s="56">
        <f t="shared" si="10"/>
        <v>0</v>
      </c>
    </row>
    <row r="113" spans="1:12" s="32" customFormat="1" ht="15.95" customHeight="1">
      <c r="A113" s="54">
        <v>232</v>
      </c>
      <c r="B113" s="55" t="s">
        <v>171</v>
      </c>
      <c r="C113" s="56">
        <v>2701</v>
      </c>
      <c r="D113" s="56">
        <f t="shared" si="9"/>
        <v>0</v>
      </c>
      <c r="E113" s="69"/>
      <c r="F113" s="70"/>
      <c r="G113" s="70"/>
      <c r="H113" s="70"/>
      <c r="I113" s="70"/>
      <c r="J113" s="79"/>
      <c r="K113" s="70"/>
      <c r="L113" s="56">
        <f t="shared" si="10"/>
        <v>2701</v>
      </c>
    </row>
    <row r="114" spans="1:12" s="32" customFormat="1" ht="15.95" customHeight="1">
      <c r="A114" s="54">
        <v>233</v>
      </c>
      <c r="B114" s="55" t="s">
        <v>172</v>
      </c>
      <c r="C114" s="56">
        <v>20</v>
      </c>
      <c r="D114" s="56">
        <f t="shared" si="9"/>
        <v>-10</v>
      </c>
      <c r="E114" s="69"/>
      <c r="F114" s="70"/>
      <c r="G114" s="70"/>
      <c r="H114" s="70"/>
      <c r="I114" s="70"/>
      <c r="J114" s="79">
        <v>-10</v>
      </c>
      <c r="K114" s="70"/>
      <c r="L114" s="56">
        <f t="shared" si="10"/>
        <v>10</v>
      </c>
    </row>
    <row r="115" spans="1:12" ht="15.95" customHeight="1">
      <c r="A115" s="54"/>
      <c r="B115" s="91"/>
      <c r="C115" s="56"/>
      <c r="D115" s="58">
        <f t="shared" si="9"/>
        <v>0</v>
      </c>
      <c r="E115" s="69"/>
      <c r="F115" s="72"/>
      <c r="G115" s="72"/>
      <c r="H115" s="72"/>
      <c r="I115" s="72"/>
      <c r="J115" s="73"/>
      <c r="K115" s="73"/>
      <c r="L115" s="58">
        <f t="shared" si="10"/>
        <v>0</v>
      </c>
    </row>
    <row r="116" spans="1:12" ht="15.95" customHeight="1">
      <c r="A116" s="54"/>
      <c r="B116" s="92" t="s">
        <v>173</v>
      </c>
      <c r="C116" s="56">
        <f>SUM(C6,C29,C38,C39,C40,C47,C64,C65,C66,C72,C82,C88,C89,C93,C94,C98,C101,C102,C110:C114)</f>
        <v>260835</v>
      </c>
      <c r="D116" s="58">
        <f t="shared" si="9"/>
        <v>33595.5</v>
      </c>
      <c r="E116" s="69">
        <f t="shared" ref="E116:K116" si="16">SUM(E6,E29,E38,E39,E40,E47,E64,E65,E66,E72,E82,E88,E89,E93,E94,E98,E101,E102,E110:E114)</f>
        <v>32757</v>
      </c>
      <c r="F116" s="72">
        <f t="shared" si="16"/>
        <v>0</v>
      </c>
      <c r="G116" s="72">
        <f t="shared" si="16"/>
        <v>0</v>
      </c>
      <c r="H116" s="72">
        <f t="shared" si="16"/>
        <v>0</v>
      </c>
      <c r="I116" s="72">
        <f t="shared" si="16"/>
        <v>2510</v>
      </c>
      <c r="J116" s="73">
        <f t="shared" si="16"/>
        <v>-1671.5</v>
      </c>
      <c r="K116" s="72">
        <f t="shared" si="16"/>
        <v>0</v>
      </c>
      <c r="L116" s="58">
        <f t="shared" si="10"/>
        <v>294430.5</v>
      </c>
    </row>
    <row r="117" spans="1:12" ht="15.95" customHeight="1">
      <c r="A117" s="54"/>
      <c r="B117" s="91"/>
      <c r="C117" s="56"/>
      <c r="D117" s="58">
        <f t="shared" si="9"/>
        <v>0</v>
      </c>
      <c r="E117" s="69"/>
      <c r="F117" s="72"/>
      <c r="G117" s="72"/>
      <c r="H117" s="72"/>
      <c r="I117" s="72"/>
      <c r="J117" s="73"/>
      <c r="K117" s="73"/>
      <c r="L117" s="58">
        <f t="shared" si="10"/>
        <v>0</v>
      </c>
    </row>
    <row r="118" spans="1:12" ht="15.95" customHeight="1">
      <c r="A118" s="54"/>
      <c r="B118" s="91" t="s">
        <v>174</v>
      </c>
      <c r="C118" s="56">
        <f>C119+C120</f>
        <v>897</v>
      </c>
      <c r="D118" s="58">
        <f t="shared" si="9"/>
        <v>6588.7900000000373</v>
      </c>
      <c r="E118" s="69">
        <f t="shared" ref="E118:L118" si="17">E119+E120</f>
        <v>0</v>
      </c>
      <c r="F118" s="72">
        <f t="shared" si="17"/>
        <v>0</v>
      </c>
      <c r="G118" s="72">
        <f t="shared" si="17"/>
        <v>0</v>
      </c>
      <c r="H118" s="72">
        <f t="shared" si="17"/>
        <v>0</v>
      </c>
      <c r="I118" s="72">
        <f t="shared" si="17"/>
        <v>0</v>
      </c>
      <c r="J118" s="73">
        <f t="shared" si="17"/>
        <v>6588.7900000000373</v>
      </c>
      <c r="K118" s="73">
        <f t="shared" si="17"/>
        <v>0</v>
      </c>
      <c r="L118" s="71">
        <f t="shared" si="17"/>
        <v>7485.7900000000373</v>
      </c>
    </row>
    <row r="119" spans="1:12" ht="15.95" customHeight="1">
      <c r="A119" s="57"/>
      <c r="B119" s="55" t="s">
        <v>175</v>
      </c>
      <c r="C119" s="58">
        <v>897</v>
      </c>
      <c r="D119" s="58">
        <f t="shared" si="9"/>
        <v>0</v>
      </c>
      <c r="E119" s="71"/>
      <c r="F119" s="72"/>
      <c r="G119" s="72"/>
      <c r="H119" s="72"/>
      <c r="I119" s="72"/>
      <c r="J119" s="73"/>
      <c r="K119" s="73"/>
      <c r="L119" s="58">
        <f t="shared" si="10"/>
        <v>897</v>
      </c>
    </row>
    <row r="120" spans="1:12" ht="15.95" customHeight="1">
      <c r="A120" s="54"/>
      <c r="B120" s="91" t="s">
        <v>176</v>
      </c>
      <c r="C120" s="56"/>
      <c r="D120" s="58">
        <f t="shared" si="9"/>
        <v>6588.7900000000373</v>
      </c>
      <c r="E120" s="71"/>
      <c r="F120" s="72"/>
      <c r="G120" s="72"/>
      <c r="H120" s="72"/>
      <c r="I120" s="72"/>
      <c r="J120" s="73">
        <f>附件1!D51-附件2!L116-附件2!L119-附件2!L122</f>
        <v>6588.7900000000373</v>
      </c>
      <c r="K120" s="73"/>
      <c r="L120" s="58">
        <f t="shared" si="10"/>
        <v>6588.7900000000373</v>
      </c>
    </row>
    <row r="121" spans="1:12" ht="15.95" customHeight="1">
      <c r="A121" s="54"/>
      <c r="B121" s="92" t="s">
        <v>177</v>
      </c>
      <c r="C121" s="56"/>
      <c r="D121" s="58"/>
      <c r="E121" s="71"/>
      <c r="F121" s="72"/>
      <c r="G121" s="72"/>
      <c r="H121" s="72"/>
      <c r="I121" s="72"/>
      <c r="J121" s="73"/>
      <c r="K121" s="73"/>
      <c r="L121" s="58"/>
    </row>
    <row r="122" spans="1:12" ht="15.95" customHeight="1">
      <c r="A122" s="57"/>
      <c r="B122" s="91" t="s">
        <v>178</v>
      </c>
      <c r="C122" s="58">
        <v>6100</v>
      </c>
      <c r="D122" s="58">
        <f t="shared" si="9"/>
        <v>0</v>
      </c>
      <c r="E122" s="71"/>
      <c r="F122" s="72"/>
      <c r="G122" s="72"/>
      <c r="H122" s="72"/>
      <c r="I122" s="72"/>
      <c r="J122" s="73"/>
      <c r="K122" s="73"/>
      <c r="L122" s="58">
        <f t="shared" si="10"/>
        <v>6100</v>
      </c>
    </row>
    <row r="123" spans="1:12" ht="15.95" customHeight="1">
      <c r="A123" s="54"/>
      <c r="B123" s="54" t="s">
        <v>179</v>
      </c>
      <c r="C123" s="56">
        <f>SUM(C122,C118,C116)</f>
        <v>267832</v>
      </c>
      <c r="D123" s="58">
        <f t="shared" ref="D123:L123" si="18">SUM(D122,D118,D116)</f>
        <v>40184.290000000037</v>
      </c>
      <c r="E123" s="69">
        <f t="shared" si="18"/>
        <v>32757</v>
      </c>
      <c r="F123" s="72">
        <f t="shared" si="18"/>
        <v>0</v>
      </c>
      <c r="G123" s="72">
        <f t="shared" si="18"/>
        <v>0</v>
      </c>
      <c r="H123" s="72">
        <f t="shared" si="18"/>
        <v>0</v>
      </c>
      <c r="I123" s="72">
        <f t="shared" si="18"/>
        <v>2510</v>
      </c>
      <c r="J123" s="73">
        <f t="shared" si="18"/>
        <v>4917.2900000000373</v>
      </c>
      <c r="K123" s="72">
        <f t="shared" si="18"/>
        <v>0</v>
      </c>
      <c r="L123" s="58">
        <f t="shared" si="18"/>
        <v>308016.29000000004</v>
      </c>
    </row>
    <row r="124" spans="1:12" s="37" customFormat="1">
      <c r="A124" s="93"/>
      <c r="C124" s="94"/>
      <c r="D124" s="95"/>
      <c r="E124" s="96"/>
      <c r="F124" s="97"/>
      <c r="G124" s="98"/>
      <c r="H124" s="97"/>
      <c r="I124" s="97"/>
      <c r="J124" s="100"/>
      <c r="K124" s="101"/>
      <c r="L124" s="102"/>
    </row>
    <row r="125" spans="1:12" s="37" customFormat="1">
      <c r="A125" s="93"/>
      <c r="C125" s="94"/>
      <c r="D125" s="95" t="s">
        <v>180</v>
      </c>
      <c r="E125" s="96"/>
      <c r="F125" s="97"/>
      <c r="G125" s="98"/>
      <c r="H125" s="97"/>
      <c r="I125" s="97"/>
      <c r="J125" s="100"/>
      <c r="K125" s="101"/>
      <c r="L125" s="102"/>
    </row>
    <row r="126" spans="1:12" s="37" customFormat="1">
      <c r="A126" s="93"/>
      <c r="C126" s="94"/>
      <c r="D126" s="95"/>
      <c r="E126" s="96"/>
      <c r="F126" s="97"/>
      <c r="G126" s="98"/>
      <c r="H126" s="97"/>
      <c r="I126" s="97"/>
      <c r="J126" s="100"/>
      <c r="K126" s="103"/>
      <c r="L126" s="104"/>
    </row>
    <row r="127" spans="1:12" s="37" customFormat="1">
      <c r="A127" s="93"/>
      <c r="C127" s="94"/>
      <c r="D127" s="95"/>
      <c r="E127" s="96"/>
      <c r="F127" s="97"/>
      <c r="G127" s="98"/>
      <c r="H127" s="97"/>
      <c r="I127" s="97"/>
      <c r="J127" s="100"/>
      <c r="K127" s="103"/>
      <c r="L127" s="102"/>
    </row>
  </sheetData>
  <mergeCells count="6">
    <mergeCell ref="A2:L2"/>
    <mergeCell ref="D4:K4"/>
    <mergeCell ref="A4:A5"/>
    <mergeCell ref="B4:B5"/>
    <mergeCell ref="C4:C5"/>
    <mergeCell ref="L4:L5"/>
  </mergeCells>
  <phoneticPr fontId="29" type="noConversion"/>
  <printOptions horizontalCentered="1"/>
  <pageMargins left="0.59027777777777801" right="0.59027777777777801" top="0.78680555555555598" bottom="0.51180555555555596" header="0.31458333333333299" footer="0.31458333333333299"/>
  <pageSetup paperSize="9" firstPageNumber="8" orientation="landscape" useFirstPageNumber="1" verticalDpi="300"/>
  <headerFooter differentOddEven="1">
    <oddFooter>&amp;L— &amp;P —</oddFooter>
    <evenFooter>&amp;R— &amp;P 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A22" workbookViewId="0">
      <selection activeCell="A22" sqref="A1:XFD1048576"/>
    </sheetView>
  </sheetViews>
  <sheetFormatPr defaultColWidth="9" defaultRowHeight="15"/>
  <cols>
    <col min="1" max="1" width="34.5" style="162" customWidth="1"/>
    <col min="2" max="2" width="9.625" style="162" customWidth="1"/>
    <col min="3" max="3" width="10.75" style="162" customWidth="1"/>
    <col min="4" max="4" width="16.25" style="163" hidden="1" customWidth="1"/>
    <col min="5" max="5" width="59.75" style="162" customWidth="1"/>
    <col min="6" max="6" width="9.625" style="164" customWidth="1"/>
    <col min="7" max="7" width="11.375" style="162" customWidth="1"/>
    <col min="8" max="16384" width="9" style="165"/>
  </cols>
  <sheetData>
    <row r="1" spans="1:7" ht="18.75">
      <c r="A1" s="3" t="s">
        <v>181</v>
      </c>
    </row>
    <row r="2" spans="1:7" ht="22.5">
      <c r="A2" s="155" t="s">
        <v>182</v>
      </c>
      <c r="B2" s="155"/>
      <c r="C2" s="155"/>
      <c r="D2" s="155"/>
      <c r="E2" s="155"/>
      <c r="F2" s="155"/>
      <c r="G2" s="155"/>
    </row>
    <row r="3" spans="1:7" ht="15.75">
      <c r="A3" s="4"/>
      <c r="B3" s="5"/>
      <c r="C3" s="5"/>
      <c r="D3" s="6"/>
      <c r="E3" s="20"/>
      <c r="F3" s="21"/>
      <c r="G3" s="22" t="s">
        <v>183</v>
      </c>
    </row>
    <row r="4" spans="1:7" s="167" customFormat="1" ht="15.75">
      <c r="A4" s="158" t="s">
        <v>184</v>
      </c>
      <c r="B4" s="156" t="s">
        <v>185</v>
      </c>
      <c r="C4" s="157"/>
      <c r="D4" s="166" t="s">
        <v>186</v>
      </c>
      <c r="E4" s="160" t="s">
        <v>184</v>
      </c>
      <c r="F4" s="156" t="s">
        <v>187</v>
      </c>
      <c r="G4" s="157"/>
    </row>
    <row r="5" spans="1:7" s="167" customFormat="1" ht="15.75">
      <c r="A5" s="159"/>
      <c r="B5" s="168" t="s">
        <v>223</v>
      </c>
      <c r="C5" s="169" t="s">
        <v>224</v>
      </c>
      <c r="D5" s="170"/>
      <c r="E5" s="161"/>
      <c r="F5" s="168" t="s">
        <v>223</v>
      </c>
      <c r="G5" s="169" t="s">
        <v>224</v>
      </c>
    </row>
    <row r="6" spans="1:7" ht="20.100000000000001" customHeight="1">
      <c r="A6" s="7" t="s">
        <v>188</v>
      </c>
      <c r="B6" s="8"/>
      <c r="C6" s="8"/>
      <c r="D6" s="9"/>
      <c r="E6" s="24" t="s">
        <v>225</v>
      </c>
      <c r="F6" s="23"/>
      <c r="G6" s="10"/>
    </row>
    <row r="7" spans="1:7" ht="20.100000000000001" customHeight="1">
      <c r="A7" s="7" t="s">
        <v>189</v>
      </c>
      <c r="B7" s="10"/>
      <c r="C7" s="10"/>
      <c r="D7" s="11"/>
      <c r="E7" s="24" t="s">
        <v>190</v>
      </c>
      <c r="F7" s="23">
        <f>F8+F9</f>
        <v>1</v>
      </c>
      <c r="G7" s="10">
        <f>G8+G9</f>
        <v>58</v>
      </c>
    </row>
    <row r="8" spans="1:7" ht="20.100000000000001" customHeight="1">
      <c r="A8" s="7" t="s">
        <v>191</v>
      </c>
      <c r="B8" s="10"/>
      <c r="C8" s="10"/>
      <c r="D8" s="11"/>
      <c r="E8" s="18" t="s">
        <v>226</v>
      </c>
      <c r="F8" s="23">
        <v>1</v>
      </c>
      <c r="G8" s="10">
        <v>4</v>
      </c>
    </row>
    <row r="9" spans="1:7" ht="20.100000000000001" customHeight="1">
      <c r="A9" s="12" t="s">
        <v>192</v>
      </c>
      <c r="B9" s="10"/>
      <c r="C9" s="10"/>
      <c r="D9" s="11"/>
      <c r="E9" s="18" t="s">
        <v>227</v>
      </c>
      <c r="F9" s="23"/>
      <c r="G9" s="10">
        <v>54</v>
      </c>
    </row>
    <row r="10" spans="1:7" ht="20.100000000000001" customHeight="1">
      <c r="A10" s="7" t="s">
        <v>193</v>
      </c>
      <c r="B10" s="10"/>
      <c r="C10" s="10"/>
      <c r="D10" s="11"/>
      <c r="E10" s="24" t="s">
        <v>194</v>
      </c>
      <c r="F10" s="23">
        <f>SUM(F11:F13)</f>
        <v>1308</v>
      </c>
      <c r="G10" s="10">
        <f>SUM(G11:G13)</f>
        <v>1663</v>
      </c>
    </row>
    <row r="11" spans="1:7" ht="20.100000000000001" customHeight="1">
      <c r="A11" s="13" t="s">
        <v>195</v>
      </c>
      <c r="B11" s="10"/>
      <c r="C11" s="10"/>
      <c r="D11" s="11"/>
      <c r="E11" s="24" t="s">
        <v>228</v>
      </c>
      <c r="F11" s="23">
        <v>1308</v>
      </c>
      <c r="G11" s="10">
        <v>1662</v>
      </c>
    </row>
    <row r="12" spans="1:7" ht="20.100000000000001" customHeight="1">
      <c r="A12" s="7" t="s">
        <v>229</v>
      </c>
      <c r="B12" s="10">
        <v>80000</v>
      </c>
      <c r="C12" s="10">
        <v>60000</v>
      </c>
      <c r="D12" s="11">
        <v>49002</v>
      </c>
      <c r="E12" s="24" t="s">
        <v>230</v>
      </c>
      <c r="F12" s="23"/>
      <c r="G12" s="10">
        <v>1</v>
      </c>
    </row>
    <row r="13" spans="1:7" ht="20.100000000000001" customHeight="1">
      <c r="A13" s="7" t="s">
        <v>196</v>
      </c>
      <c r="B13" s="10">
        <v>700</v>
      </c>
      <c r="C13" s="10">
        <v>700</v>
      </c>
      <c r="D13" s="11">
        <v>710</v>
      </c>
      <c r="E13" s="24" t="s">
        <v>231</v>
      </c>
      <c r="F13" s="23"/>
      <c r="G13" s="10"/>
    </row>
    <row r="14" spans="1:7" ht="20.100000000000001" customHeight="1">
      <c r="A14" s="7" t="s">
        <v>197</v>
      </c>
      <c r="B14" s="10">
        <v>600</v>
      </c>
      <c r="C14" s="10">
        <v>600</v>
      </c>
      <c r="D14" s="11">
        <v>542</v>
      </c>
      <c r="E14" s="24" t="s">
        <v>198</v>
      </c>
      <c r="F14" s="23">
        <f>F15+F24+F25+F26+F23</f>
        <v>31300</v>
      </c>
      <c r="G14" s="10">
        <f>G15+G24+G25+G26+G23</f>
        <v>23000</v>
      </c>
    </row>
    <row r="15" spans="1:7" ht="20.100000000000001" customHeight="1">
      <c r="A15" s="7" t="s">
        <v>199</v>
      </c>
      <c r="B15" s="10"/>
      <c r="C15" s="10"/>
      <c r="D15" s="11"/>
      <c r="E15" s="25" t="s">
        <v>232</v>
      </c>
      <c r="F15" s="23">
        <f>SUM(F16:F22)</f>
        <v>30000</v>
      </c>
      <c r="G15" s="10">
        <f>SUM(G16:G22)</f>
        <v>21700</v>
      </c>
    </row>
    <row r="16" spans="1:7" ht="20.100000000000001" customHeight="1">
      <c r="A16" s="14" t="s">
        <v>200</v>
      </c>
      <c r="B16" s="10">
        <v>5969</v>
      </c>
      <c r="C16" s="10">
        <v>5969</v>
      </c>
      <c r="D16" s="11">
        <v>3909</v>
      </c>
      <c r="E16" s="26" t="s">
        <v>201</v>
      </c>
      <c r="F16" s="23"/>
      <c r="G16" s="171">
        <v>2100</v>
      </c>
    </row>
    <row r="17" spans="1:7" ht="20.100000000000001" customHeight="1">
      <c r="A17" s="13" t="s">
        <v>202</v>
      </c>
      <c r="B17" s="10">
        <f>SUM(B6:B16)</f>
        <v>87269</v>
      </c>
      <c r="C17" s="10">
        <f>SUM(C6:C16)</f>
        <v>67269</v>
      </c>
      <c r="D17" s="11">
        <f>SUM(D6:D16)</f>
        <v>54163</v>
      </c>
      <c r="E17" s="26" t="s">
        <v>203</v>
      </c>
      <c r="F17" s="23"/>
      <c r="G17" s="171">
        <v>15800</v>
      </c>
    </row>
    <row r="18" spans="1:7" ht="20.100000000000001" customHeight="1">
      <c r="A18" s="13"/>
      <c r="B18" s="10"/>
      <c r="C18" s="10"/>
      <c r="D18" s="11"/>
      <c r="E18" s="26" t="s">
        <v>204</v>
      </c>
      <c r="F18" s="23"/>
      <c r="G18" s="171">
        <v>200</v>
      </c>
    </row>
    <row r="19" spans="1:7" ht="20.100000000000001" customHeight="1">
      <c r="A19" s="13"/>
      <c r="B19" s="10"/>
      <c r="C19" s="10"/>
      <c r="D19" s="11"/>
      <c r="E19" s="26" t="s">
        <v>205</v>
      </c>
      <c r="F19" s="23"/>
      <c r="G19" s="172">
        <v>2000</v>
      </c>
    </row>
    <row r="20" spans="1:7" ht="20.100000000000001" customHeight="1">
      <c r="A20" s="13"/>
      <c r="B20" s="10"/>
      <c r="C20" s="10"/>
      <c r="D20" s="11"/>
      <c r="E20" s="26" t="s">
        <v>206</v>
      </c>
      <c r="F20" s="23"/>
      <c r="G20" s="172">
        <v>1600</v>
      </c>
    </row>
    <row r="21" spans="1:7" ht="20.100000000000001" customHeight="1">
      <c r="A21" s="13"/>
      <c r="B21" s="10"/>
      <c r="C21" s="10"/>
      <c r="D21" s="11"/>
      <c r="E21" s="26" t="s">
        <v>207</v>
      </c>
      <c r="F21" s="23"/>
      <c r="G21" s="172"/>
    </row>
    <row r="22" spans="1:7" ht="20.100000000000001" customHeight="1">
      <c r="A22" s="13"/>
      <c r="B22" s="10"/>
      <c r="C22" s="10"/>
      <c r="D22" s="11"/>
      <c r="E22" s="27" t="s">
        <v>208</v>
      </c>
      <c r="F22" s="23">
        <v>30000</v>
      </c>
      <c r="G22" s="172"/>
    </row>
    <row r="23" spans="1:7" ht="20.100000000000001" customHeight="1">
      <c r="A23" s="13"/>
      <c r="B23" s="10"/>
      <c r="C23" s="10"/>
      <c r="D23" s="11"/>
      <c r="E23" s="28" t="s">
        <v>233</v>
      </c>
      <c r="F23" s="23">
        <v>600</v>
      </c>
      <c r="G23" s="10">
        <v>600</v>
      </c>
    </row>
    <row r="24" spans="1:7" ht="20.100000000000001" customHeight="1">
      <c r="A24" s="13"/>
      <c r="B24" s="10"/>
      <c r="C24" s="10"/>
      <c r="D24" s="11"/>
      <c r="E24" s="25" t="s">
        <v>234</v>
      </c>
      <c r="F24" s="23">
        <v>700</v>
      </c>
      <c r="G24" s="10">
        <v>700</v>
      </c>
    </row>
    <row r="25" spans="1:7" ht="20.100000000000001" customHeight="1">
      <c r="A25" s="13"/>
      <c r="B25" s="10"/>
      <c r="C25" s="15"/>
      <c r="D25" s="16"/>
      <c r="E25" s="24" t="s">
        <v>235</v>
      </c>
      <c r="F25" s="23"/>
      <c r="G25" s="10"/>
    </row>
    <row r="26" spans="1:7" ht="20.100000000000001" customHeight="1">
      <c r="A26" s="13" t="s">
        <v>209</v>
      </c>
      <c r="B26" s="10">
        <v>1330</v>
      </c>
      <c r="C26" s="15">
        <v>2433</v>
      </c>
      <c r="D26" s="16">
        <v>13067</v>
      </c>
      <c r="E26" s="24" t="s">
        <v>236</v>
      </c>
      <c r="F26" s="23"/>
      <c r="G26" s="10"/>
    </row>
    <row r="27" spans="1:7" ht="32.450000000000003" customHeight="1">
      <c r="A27" s="173" t="s">
        <v>237</v>
      </c>
      <c r="B27" s="10"/>
      <c r="C27" s="10">
        <v>54700</v>
      </c>
      <c r="D27" s="11">
        <v>93500</v>
      </c>
      <c r="E27" s="24" t="s">
        <v>210</v>
      </c>
      <c r="F27" s="23">
        <f>SUM(F30:F33)</f>
        <v>0</v>
      </c>
      <c r="G27" s="10">
        <f>SUM(G28:G31)</f>
        <v>160</v>
      </c>
    </row>
    <row r="28" spans="1:7" ht="20.100000000000001" customHeight="1">
      <c r="A28" s="17"/>
      <c r="B28" s="10"/>
      <c r="C28" s="10"/>
      <c r="D28" s="11"/>
      <c r="E28" s="18" t="s">
        <v>238</v>
      </c>
      <c r="F28" s="23"/>
      <c r="G28" s="10">
        <v>40</v>
      </c>
    </row>
    <row r="29" spans="1:7" ht="20.100000000000001" customHeight="1">
      <c r="A29" s="17"/>
      <c r="B29" s="10"/>
      <c r="C29" s="10"/>
      <c r="D29" s="11"/>
      <c r="E29" s="18" t="s">
        <v>239</v>
      </c>
      <c r="F29" s="23"/>
      <c r="G29" s="10">
        <v>120</v>
      </c>
    </row>
    <row r="30" spans="1:7" ht="20.100000000000001" customHeight="1">
      <c r="A30" s="13"/>
      <c r="B30" s="10"/>
      <c r="C30" s="10"/>
      <c r="D30" s="11"/>
      <c r="E30" s="18" t="s">
        <v>240</v>
      </c>
      <c r="F30" s="23"/>
      <c r="G30" s="10"/>
    </row>
    <row r="31" spans="1:7" ht="20.100000000000001" customHeight="1">
      <c r="A31" s="13"/>
      <c r="B31" s="10"/>
      <c r="C31" s="10"/>
      <c r="D31" s="11"/>
      <c r="E31" s="18" t="s">
        <v>241</v>
      </c>
      <c r="F31" s="23"/>
      <c r="G31" s="10"/>
    </row>
    <row r="32" spans="1:7" ht="20.100000000000001" customHeight="1">
      <c r="A32" s="13"/>
      <c r="B32" s="10"/>
      <c r="C32" s="10"/>
      <c r="D32" s="11"/>
      <c r="E32" s="18" t="s">
        <v>242</v>
      </c>
      <c r="F32" s="23">
        <v>0</v>
      </c>
      <c r="G32" s="10">
        <f>SUM(G33)</f>
        <v>0</v>
      </c>
    </row>
    <row r="33" spans="1:7" ht="20.100000000000001" customHeight="1">
      <c r="A33" s="13"/>
      <c r="B33" s="8"/>
      <c r="C33" s="8"/>
      <c r="D33" s="9"/>
      <c r="E33" s="18" t="s">
        <v>243</v>
      </c>
      <c r="F33" s="23">
        <v>0</v>
      </c>
      <c r="G33" s="10"/>
    </row>
    <row r="34" spans="1:7" ht="20.100000000000001" customHeight="1">
      <c r="A34" s="18"/>
      <c r="B34" s="8"/>
      <c r="C34" s="8"/>
      <c r="D34" s="9"/>
      <c r="E34" s="18" t="s">
        <v>211</v>
      </c>
      <c r="F34" s="23">
        <f>F35+F36</f>
        <v>21</v>
      </c>
      <c r="G34" s="10">
        <f>G35+G36</f>
        <v>55252</v>
      </c>
    </row>
    <row r="35" spans="1:7" ht="20.100000000000001" customHeight="1">
      <c r="A35" s="18"/>
      <c r="B35" s="8"/>
      <c r="C35" s="8"/>
      <c r="D35" s="9"/>
      <c r="E35" s="18" t="s">
        <v>244</v>
      </c>
      <c r="F35" s="23"/>
      <c r="G35" s="11">
        <v>54700</v>
      </c>
    </row>
    <row r="36" spans="1:7" ht="20.100000000000001" customHeight="1">
      <c r="A36" s="18"/>
      <c r="B36" s="8"/>
      <c r="C36" s="8"/>
      <c r="D36" s="9"/>
      <c r="E36" s="18" t="s">
        <v>245</v>
      </c>
      <c r="F36" s="23">
        <v>21</v>
      </c>
      <c r="G36" s="10">
        <v>552</v>
      </c>
    </row>
    <row r="37" spans="1:7" ht="20.100000000000001" customHeight="1">
      <c r="A37" s="18"/>
      <c r="B37" s="8"/>
      <c r="C37" s="8"/>
      <c r="D37" s="9"/>
      <c r="E37" s="18" t="s">
        <v>212</v>
      </c>
      <c r="F37" s="23">
        <v>6269</v>
      </c>
      <c r="G37" s="10">
        <v>6609</v>
      </c>
    </row>
    <row r="38" spans="1:7" ht="20.100000000000001" customHeight="1">
      <c r="A38" s="18"/>
      <c r="B38" s="8"/>
      <c r="C38" s="8"/>
      <c r="D38" s="9"/>
      <c r="E38" s="18" t="s">
        <v>213</v>
      </c>
      <c r="F38" s="23">
        <v>50</v>
      </c>
      <c r="G38" s="11">
        <v>105</v>
      </c>
    </row>
    <row r="39" spans="1:7" ht="20.100000000000001" customHeight="1">
      <c r="A39" s="18"/>
      <c r="B39" s="8"/>
      <c r="C39" s="8"/>
      <c r="D39" s="9"/>
      <c r="E39" s="29" t="s">
        <v>214</v>
      </c>
      <c r="F39" s="23"/>
      <c r="G39" s="10"/>
    </row>
    <row r="40" spans="1:7" ht="20.100000000000001" customHeight="1">
      <c r="A40" s="18"/>
      <c r="B40" s="8"/>
      <c r="C40" s="8"/>
      <c r="D40" s="9"/>
      <c r="E40" s="18" t="s">
        <v>246</v>
      </c>
      <c r="F40" s="23">
        <f>SUM(F6,F7,F10,F14,F27,F34,F37,F38)</f>
        <v>38949</v>
      </c>
      <c r="G40" s="30">
        <f>SUM(G6,G7,G10,G14,G27,G32,G34,G37,G38,G39)</f>
        <v>86847</v>
      </c>
    </row>
    <row r="41" spans="1:7" ht="20.100000000000001" customHeight="1">
      <c r="A41" s="18"/>
      <c r="B41" s="8"/>
      <c r="C41" s="8"/>
      <c r="D41" s="9"/>
      <c r="E41" s="29" t="s">
        <v>215</v>
      </c>
      <c r="F41" s="23"/>
      <c r="G41" s="30"/>
    </row>
    <row r="42" spans="1:7" ht="20.100000000000001" customHeight="1">
      <c r="A42" s="18"/>
      <c r="B42" s="8"/>
      <c r="C42" s="8"/>
      <c r="D42" s="9"/>
      <c r="E42" s="18" t="s">
        <v>247</v>
      </c>
      <c r="F42" s="23">
        <f>F43+F44</f>
        <v>53000</v>
      </c>
      <c r="G42" s="30">
        <f>SUM(G43:G44)</f>
        <v>33000</v>
      </c>
    </row>
    <row r="43" spans="1:7" ht="20.100000000000001" customHeight="1">
      <c r="A43" s="18"/>
      <c r="B43" s="8"/>
      <c r="C43" s="8"/>
      <c r="D43" s="9"/>
      <c r="E43" s="18" t="s">
        <v>248</v>
      </c>
      <c r="F43" s="23">
        <v>50000</v>
      </c>
      <c r="G43" s="30">
        <v>30000</v>
      </c>
    </row>
    <row r="44" spans="1:7" ht="20.100000000000001" customHeight="1">
      <c r="A44" s="18"/>
      <c r="B44" s="8"/>
      <c r="C44" s="8"/>
      <c r="D44" s="9"/>
      <c r="E44" s="18" t="s">
        <v>249</v>
      </c>
      <c r="F44" s="23">
        <v>3000</v>
      </c>
      <c r="G44" s="30">
        <v>3000</v>
      </c>
    </row>
    <row r="45" spans="1:7" ht="20.100000000000001" customHeight="1">
      <c r="A45" s="18" t="s">
        <v>216</v>
      </c>
      <c r="B45" s="11">
        <v>9253</v>
      </c>
      <c r="C45" s="11">
        <v>9253</v>
      </c>
      <c r="D45" s="11">
        <v>7309</v>
      </c>
      <c r="E45" s="18" t="s">
        <v>217</v>
      </c>
      <c r="F45" s="23">
        <v>5903</v>
      </c>
      <c r="G45" s="10">
        <f>SUM(C46-G40-G42)</f>
        <v>13808</v>
      </c>
    </row>
    <row r="46" spans="1:7" s="167" customFormat="1" ht="20.100000000000001" customHeight="1">
      <c r="A46" s="19" t="s">
        <v>50</v>
      </c>
      <c r="B46" s="8">
        <f>SUM(B17+B26+B27+B45)</f>
        <v>97852</v>
      </c>
      <c r="C46" s="8">
        <f>SUM(C17+C26+C27+C45)</f>
        <v>133655</v>
      </c>
      <c r="D46" s="9">
        <f>D17+D26+D27+D45</f>
        <v>168039</v>
      </c>
      <c r="E46" s="19" t="s">
        <v>179</v>
      </c>
      <c r="F46" s="31">
        <f>SUM(F40+F45+F42)</f>
        <v>97852</v>
      </c>
      <c r="G46" s="8">
        <f>SUM(G40+G45+G42)</f>
        <v>133655</v>
      </c>
    </row>
    <row r="47" spans="1:7" ht="15.75">
      <c r="A47" s="174"/>
      <c r="B47" s="174"/>
      <c r="C47" s="174"/>
      <c r="D47" s="175"/>
      <c r="E47" s="174"/>
      <c r="F47" s="176"/>
      <c r="G47" s="174"/>
    </row>
  </sheetData>
  <mergeCells count="6">
    <mergeCell ref="A2:G2"/>
    <mergeCell ref="B4:C4"/>
    <mergeCell ref="F4:G4"/>
    <mergeCell ref="A4:A5"/>
    <mergeCell ref="D4:D5"/>
    <mergeCell ref="E4:E5"/>
  </mergeCells>
  <phoneticPr fontId="29" type="noConversion"/>
  <printOptions horizontalCentered="1"/>
  <pageMargins left="0.70833333333333304" right="0.40972222222222199" top="0.74791666666666701" bottom="0.55972222222222201" header="0.31458333333333299" footer="0.31458333333333299"/>
  <pageSetup paperSize="9" firstPageNumber="13" orientation="landscape" useFirstPageNumber="1" r:id="rId1"/>
  <headerFooter differentOddEven="1">
    <oddFooter>&amp;R— &amp;P —</oddFooter>
    <evenFooter>&amp;L— &amp;P —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33" sqref="B33"/>
    </sheetView>
  </sheetViews>
  <sheetFormatPr defaultColWidth="9" defaultRowHeight="13.5"/>
  <cols>
    <col min="1" max="1" width="16.875" customWidth="1"/>
    <col min="2" max="2" width="18.125" customWidth="1"/>
    <col min="4" max="4" width="17.5" customWidth="1"/>
  </cols>
  <sheetData>
    <row r="1" spans="1:4">
      <c r="A1" s="1" t="s">
        <v>218</v>
      </c>
      <c r="B1" s="2" t="s">
        <v>219</v>
      </c>
      <c r="C1" s="2" t="s">
        <v>220</v>
      </c>
      <c r="D1" s="2" t="s">
        <v>221</v>
      </c>
    </row>
    <row r="2" spans="1:4">
      <c r="A2" s="1">
        <v>201</v>
      </c>
      <c r="B2" s="1">
        <v>277.58999999999997</v>
      </c>
      <c r="C2" s="1">
        <v>136</v>
      </c>
      <c r="D2" s="1">
        <f>B2-C2</f>
        <v>141.59</v>
      </c>
    </row>
    <row r="3" spans="1:4">
      <c r="A3" s="1">
        <v>204</v>
      </c>
      <c r="B3" s="1">
        <v>188.05</v>
      </c>
      <c r="C3" s="1"/>
      <c r="D3" s="1">
        <f t="shared" ref="D3:D11" si="0">B3-C3</f>
        <v>188.05</v>
      </c>
    </row>
    <row r="4" spans="1:4">
      <c r="A4" s="1">
        <v>205</v>
      </c>
      <c r="B4" s="1">
        <v>2284</v>
      </c>
      <c r="C4" s="1">
        <v>2284</v>
      </c>
      <c r="D4" s="1">
        <f t="shared" si="0"/>
        <v>0</v>
      </c>
    </row>
    <row r="5" spans="1:4">
      <c r="A5" s="1">
        <v>208</v>
      </c>
      <c r="B5" s="1">
        <v>44.65</v>
      </c>
      <c r="C5" s="1"/>
      <c r="D5" s="1">
        <f t="shared" si="0"/>
        <v>44.65</v>
      </c>
    </row>
    <row r="6" spans="1:4">
      <c r="A6" s="1">
        <v>210</v>
      </c>
      <c r="B6" s="1">
        <v>114.7</v>
      </c>
      <c r="C6" s="1"/>
      <c r="D6" s="1">
        <f t="shared" si="0"/>
        <v>114.7</v>
      </c>
    </row>
    <row r="7" spans="1:4">
      <c r="A7" s="1">
        <v>212</v>
      </c>
      <c r="B7" s="1">
        <v>538.07000000000005</v>
      </c>
      <c r="C7" s="1"/>
      <c r="D7" s="1">
        <f t="shared" si="0"/>
        <v>538.07000000000005</v>
      </c>
    </row>
    <row r="8" spans="1:4">
      <c r="A8" s="1">
        <v>213</v>
      </c>
      <c r="B8" s="1">
        <v>2078.12</v>
      </c>
      <c r="C8" s="1"/>
      <c r="D8" s="1">
        <f t="shared" si="0"/>
        <v>2078.12</v>
      </c>
    </row>
    <row r="9" spans="1:4">
      <c r="A9" s="1">
        <v>214</v>
      </c>
      <c r="B9" s="1">
        <v>653</v>
      </c>
      <c r="C9" s="1"/>
      <c r="D9" s="1">
        <f t="shared" si="0"/>
        <v>653</v>
      </c>
    </row>
    <row r="10" spans="1:4">
      <c r="A10" s="1">
        <v>216</v>
      </c>
      <c r="B10" s="1">
        <v>38.799999999999997</v>
      </c>
      <c r="C10" s="1"/>
      <c r="D10" s="1">
        <f t="shared" si="0"/>
        <v>38.799999999999997</v>
      </c>
    </row>
    <row r="11" spans="1:4">
      <c r="A11" s="1">
        <v>221</v>
      </c>
      <c r="B11" s="1">
        <v>2130</v>
      </c>
      <c r="C11" s="1"/>
      <c r="D11" s="1">
        <f t="shared" si="0"/>
        <v>2130</v>
      </c>
    </row>
    <row r="12" spans="1:4">
      <c r="A12" s="2" t="s">
        <v>57</v>
      </c>
      <c r="B12" s="1">
        <f>SUM(B2:B11)</f>
        <v>8346.98</v>
      </c>
      <c r="C12" s="1">
        <f>SUM(C2:C11)</f>
        <v>2420</v>
      </c>
      <c r="D12" s="1">
        <f>SUM(D2:D11)</f>
        <v>5926.98</v>
      </c>
    </row>
  </sheetData>
  <phoneticPr fontId="2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附件1</vt:lpstr>
      <vt:lpstr>附件2</vt:lpstr>
      <vt:lpstr>附件3</vt:lpstr>
      <vt:lpstr>Sheet2</vt:lpstr>
      <vt:lpstr>附件1!Print_Area</vt:lpstr>
      <vt:lpstr>附件2!Print_Area</vt:lpstr>
      <vt:lpstr>附件1!Print_Titles</vt:lpstr>
      <vt:lpstr>附件2!Print_Titles</vt:lpstr>
      <vt:lpstr>附件3!Print_Titles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cz10L</dc:creator>
  <cp:lastModifiedBy>微软用户</cp:lastModifiedBy>
  <cp:lastPrinted>2021-10-26T01:37:50Z</cp:lastPrinted>
  <dcterms:created xsi:type="dcterms:W3CDTF">2006-09-14T11:21:00Z</dcterms:created>
  <dcterms:modified xsi:type="dcterms:W3CDTF">2021-12-27T01:46:47Z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