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5510" windowHeight="7950" activeTab="2"/>
  </bookViews>
  <sheets>
    <sheet name="附件1" sheetId="2" r:id="rId1"/>
    <sheet name="附件2" sheetId="1" r:id="rId2"/>
    <sheet name="附件3" sheetId="4" r:id="rId3"/>
    <sheet name="Sheet2" sheetId="7" r:id="rId4"/>
  </sheets>
  <definedNames>
    <definedName name="_xlnm._FilterDatabase" localSheetId="1" hidden="1">附件2!$A$5:$WVC$122</definedName>
    <definedName name="_xlnm.Print_Area" localSheetId="0">附件1!$A$1:$D$49</definedName>
    <definedName name="_xlnm.Print_Area" localSheetId="1">附件2!$A$1:$L$123</definedName>
    <definedName name="_xlnm.Print_Titles" localSheetId="0">附件1!$1:$7</definedName>
    <definedName name="_xlnm.Print_Titles" localSheetId="1">附件2!$1:$5</definedName>
    <definedName name="_xlnm.Print_Titles" localSheetId="2">附件3!$1:$5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1"/>
  <c r="J29"/>
  <c r="D105" l="1"/>
  <c r="L105" s="1"/>
  <c r="H40"/>
  <c r="I40"/>
  <c r="J40"/>
  <c r="D57"/>
  <c r="E102"/>
  <c r="E75"/>
  <c r="E71"/>
  <c r="E69"/>
  <c r="D44" i="2" l="1"/>
  <c r="D43"/>
  <c r="F15" i="4" l="1"/>
  <c r="F14" s="1"/>
  <c r="D48" i="2"/>
  <c r="D47"/>
  <c r="D46"/>
  <c r="J102" i="1"/>
  <c r="D109"/>
  <c r="L109" s="1"/>
  <c r="D62"/>
  <c r="L62" s="1"/>
  <c r="D58"/>
  <c r="L58" s="1"/>
  <c r="D59"/>
  <c r="L59" s="1"/>
  <c r="F33" i="4"/>
  <c r="F10"/>
  <c r="F7"/>
  <c r="E7"/>
  <c r="C17"/>
  <c r="D80" i="1" l="1"/>
  <c r="L80" s="1"/>
  <c r="D108"/>
  <c r="L108" s="1"/>
  <c r="C33" i="2" l="1"/>
  <c r="C34"/>
  <c r="C32"/>
  <c r="C24"/>
  <c r="C25"/>
  <c r="C26"/>
  <c r="C27"/>
  <c r="C28"/>
  <c r="C29"/>
  <c r="C23"/>
  <c r="C10"/>
  <c r="C11"/>
  <c r="C12"/>
  <c r="C13"/>
  <c r="C14"/>
  <c r="C15"/>
  <c r="C16"/>
  <c r="C17"/>
  <c r="C18"/>
  <c r="C19"/>
  <c r="C20"/>
  <c r="C21"/>
  <c r="C9"/>
  <c r="E14" i="4" l="1"/>
  <c r="B17"/>
  <c r="E33"/>
  <c r="B22" i="2" l="1"/>
  <c r="F40" i="4" l="1"/>
  <c r="E40"/>
  <c r="F31"/>
  <c r="F26"/>
  <c r="E26"/>
  <c r="C44"/>
  <c r="B44"/>
  <c r="E10"/>
  <c r="E39" s="1"/>
  <c r="D121" i="1"/>
  <c r="L121" s="1"/>
  <c r="D119"/>
  <c r="L119" s="1"/>
  <c r="K118"/>
  <c r="I118"/>
  <c r="H118"/>
  <c r="G118"/>
  <c r="F118"/>
  <c r="E118"/>
  <c r="C118"/>
  <c r="D117"/>
  <c r="L117" s="1"/>
  <c r="D115"/>
  <c r="L115" s="1"/>
  <c r="D114"/>
  <c r="L114" s="1"/>
  <c r="D113"/>
  <c r="L113" s="1"/>
  <c r="D112"/>
  <c r="L112" s="1"/>
  <c r="D111"/>
  <c r="L111" s="1"/>
  <c r="D110"/>
  <c r="L110" s="1"/>
  <c r="D107"/>
  <c r="L107" s="1"/>
  <c r="D106"/>
  <c r="L106" s="1"/>
  <c r="D104"/>
  <c r="L104" s="1"/>
  <c r="D103"/>
  <c r="L103" s="1"/>
  <c r="K102"/>
  <c r="I102"/>
  <c r="H102"/>
  <c r="G102"/>
  <c r="F102"/>
  <c r="C102"/>
  <c r="D101"/>
  <c r="L101" s="1"/>
  <c r="D100"/>
  <c r="L100" s="1"/>
  <c r="D99"/>
  <c r="L99" s="1"/>
  <c r="K98"/>
  <c r="J98"/>
  <c r="I98"/>
  <c r="H98"/>
  <c r="G98"/>
  <c r="F98"/>
  <c r="E98"/>
  <c r="C98"/>
  <c r="D97"/>
  <c r="L97" s="1"/>
  <c r="D96"/>
  <c r="L96" s="1"/>
  <c r="D95"/>
  <c r="L95" s="1"/>
  <c r="K94"/>
  <c r="J94"/>
  <c r="I94"/>
  <c r="H94"/>
  <c r="G94"/>
  <c r="F94"/>
  <c r="E94"/>
  <c r="C94"/>
  <c r="D93"/>
  <c r="L93" s="1"/>
  <c r="D92"/>
  <c r="L92" s="1"/>
  <c r="D91"/>
  <c r="L91" s="1"/>
  <c r="D90"/>
  <c r="L90" s="1"/>
  <c r="K89"/>
  <c r="J89"/>
  <c r="I89"/>
  <c r="H89"/>
  <c r="G89"/>
  <c r="F89"/>
  <c r="E89"/>
  <c r="C89"/>
  <c r="D88"/>
  <c r="L88" s="1"/>
  <c r="D87"/>
  <c r="L87" s="1"/>
  <c r="D86"/>
  <c r="L86" s="1"/>
  <c r="D85"/>
  <c r="L85" s="1"/>
  <c r="D84"/>
  <c r="L84" s="1"/>
  <c r="D83"/>
  <c r="L83" s="1"/>
  <c r="K82"/>
  <c r="J82"/>
  <c r="I82"/>
  <c r="H82"/>
  <c r="G82"/>
  <c r="F82"/>
  <c r="E82"/>
  <c r="C82"/>
  <c r="D81"/>
  <c r="L81" s="1"/>
  <c r="D79"/>
  <c r="L79" s="1"/>
  <c r="D78"/>
  <c r="L78" s="1"/>
  <c r="D77"/>
  <c r="L77" s="1"/>
  <c r="D76"/>
  <c r="L76" s="1"/>
  <c r="D75"/>
  <c r="L75" s="1"/>
  <c r="D74"/>
  <c r="L74" s="1"/>
  <c r="D73"/>
  <c r="L73" s="1"/>
  <c r="K72"/>
  <c r="J72"/>
  <c r="I72"/>
  <c r="H72"/>
  <c r="G72"/>
  <c r="F72"/>
  <c r="E72"/>
  <c r="C72"/>
  <c r="D71"/>
  <c r="L71" s="1"/>
  <c r="D70"/>
  <c r="L70" s="1"/>
  <c r="D69"/>
  <c r="L69" s="1"/>
  <c r="D68"/>
  <c r="L68" s="1"/>
  <c r="D67"/>
  <c r="L67" s="1"/>
  <c r="K66"/>
  <c r="J66"/>
  <c r="I66"/>
  <c r="H66"/>
  <c r="G66"/>
  <c r="F66"/>
  <c r="E66"/>
  <c r="C66"/>
  <c r="D65"/>
  <c r="L65" s="1"/>
  <c r="D64"/>
  <c r="L64" s="1"/>
  <c r="K47"/>
  <c r="I47"/>
  <c r="H47"/>
  <c r="G47"/>
  <c r="F47"/>
  <c r="E47"/>
  <c r="C47"/>
  <c r="D46"/>
  <c r="L46" s="1"/>
  <c r="D45"/>
  <c r="L45" s="1"/>
  <c r="D44"/>
  <c r="L44" s="1"/>
  <c r="D43"/>
  <c r="L43" s="1"/>
  <c r="D42"/>
  <c r="L42" s="1"/>
  <c r="D41"/>
  <c r="L41" s="1"/>
  <c r="G40"/>
  <c r="F40"/>
  <c r="E40"/>
  <c r="C40"/>
  <c r="D39"/>
  <c r="L39" s="1"/>
  <c r="D38"/>
  <c r="L38" s="1"/>
  <c r="D37"/>
  <c r="L37" s="1"/>
  <c r="D36"/>
  <c r="L36" s="1"/>
  <c r="D35"/>
  <c r="L35" s="1"/>
  <c r="D34"/>
  <c r="L34" s="1"/>
  <c r="D33"/>
  <c r="L33" s="1"/>
  <c r="D32"/>
  <c r="L32" s="1"/>
  <c r="D31"/>
  <c r="L31" s="1"/>
  <c r="D30"/>
  <c r="L30" s="1"/>
  <c r="K29"/>
  <c r="I29"/>
  <c r="H29"/>
  <c r="G29"/>
  <c r="F29"/>
  <c r="E29"/>
  <c r="C29"/>
  <c r="D28"/>
  <c r="L28" s="1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D13"/>
  <c r="L13" s="1"/>
  <c r="D12"/>
  <c r="L12" s="1"/>
  <c r="D11"/>
  <c r="L11" s="1"/>
  <c r="D10"/>
  <c r="L10" s="1"/>
  <c r="D9"/>
  <c r="L9" s="1"/>
  <c r="D8"/>
  <c r="L8" s="1"/>
  <c r="D7"/>
  <c r="L7" s="1"/>
  <c r="K6"/>
  <c r="J6"/>
  <c r="I6"/>
  <c r="H6"/>
  <c r="G6"/>
  <c r="F6"/>
  <c r="E6"/>
  <c r="C6"/>
  <c r="D37" i="2"/>
  <c r="D36" s="1"/>
  <c r="C37"/>
  <c r="C36" s="1"/>
  <c r="B37"/>
  <c r="B36" s="1"/>
  <c r="D31"/>
  <c r="C31"/>
  <c r="B31"/>
  <c r="D22"/>
  <c r="C22"/>
  <c r="D8"/>
  <c r="C8"/>
  <c r="B8"/>
  <c r="C116" i="1" l="1"/>
  <c r="C122" s="1"/>
  <c r="F39" i="4"/>
  <c r="F43" s="1"/>
  <c r="F44" s="1"/>
  <c r="K116" i="1"/>
  <c r="K122" s="1"/>
  <c r="D98"/>
  <c r="L98" s="1"/>
  <c r="D94"/>
  <c r="L94" s="1"/>
  <c r="D29"/>
  <c r="L29" s="1"/>
  <c r="D89"/>
  <c r="L89" s="1"/>
  <c r="F116"/>
  <c r="F122" s="1"/>
  <c r="D6"/>
  <c r="L6" s="1"/>
  <c r="D82"/>
  <c r="L82" s="1"/>
  <c r="D40"/>
  <c r="L40" s="1"/>
  <c r="C30" i="2"/>
  <c r="C49" s="1"/>
  <c r="B30"/>
  <c r="B49" s="1"/>
  <c r="E44" i="4"/>
  <c r="D102" i="1"/>
  <c r="L102" s="1"/>
  <c r="D72"/>
  <c r="L72" s="1"/>
  <c r="H116"/>
  <c r="H122" s="1"/>
  <c r="G116"/>
  <c r="G122" s="1"/>
  <c r="D66"/>
  <c r="I116"/>
  <c r="I122" s="1"/>
  <c r="E116"/>
  <c r="E122" s="1"/>
  <c r="D30" i="2"/>
  <c r="D49" s="1"/>
  <c r="C35" l="1"/>
  <c r="L66" i="1"/>
  <c r="D35" i="2"/>
  <c r="B35"/>
  <c r="D63" i="1" l="1"/>
  <c r="L63" s="1"/>
  <c r="D53"/>
  <c r="L53" s="1"/>
  <c r="D56"/>
  <c r="L56" s="1"/>
  <c r="D54"/>
  <c r="L54" s="1"/>
  <c r="D61"/>
  <c r="L61" s="1"/>
  <c r="D55"/>
  <c r="L55" s="1"/>
  <c r="L57"/>
  <c r="D49"/>
  <c r="L49" s="1"/>
  <c r="D60"/>
  <c r="L60" s="1"/>
  <c r="D50"/>
  <c r="L50" s="1"/>
  <c r="D51"/>
  <c r="L51" s="1"/>
  <c r="D52"/>
  <c r="L52" s="1"/>
  <c r="D48"/>
  <c r="L48" s="1"/>
  <c r="J47"/>
  <c r="D47" s="1"/>
  <c r="L47" s="1"/>
  <c r="J116" l="1"/>
  <c r="D116" l="1"/>
  <c r="L116" l="1"/>
  <c r="J120" s="1"/>
  <c r="D120" l="1"/>
  <c r="L120" s="1"/>
  <c r="J118"/>
  <c r="L118" l="1"/>
  <c r="D118"/>
  <c r="D122" s="1"/>
  <c r="J122"/>
  <c r="L122" l="1"/>
</calcChain>
</file>

<file path=xl/sharedStrings.xml><?xml version="1.0" encoding="utf-8"?>
<sst xmlns="http://schemas.openxmlformats.org/spreadsheetml/2006/main" count="247" uniqueCount="241">
  <si>
    <t>单位：万元</t>
  </si>
  <si>
    <t xml:space="preserve">      项                  目</t>
  </si>
  <si>
    <t>增加(减少)
预算指标</t>
  </si>
  <si>
    <t>调整预算数</t>
  </si>
  <si>
    <r>
      <rPr>
        <sz val="12"/>
        <rFont val="黑体"/>
        <family val="3"/>
        <charset val="134"/>
      </rPr>
      <t>一、税收收入</t>
    </r>
  </si>
  <si>
    <r>
      <rPr>
        <sz val="12"/>
        <rFont val="Times New Roman"/>
        <family val="1"/>
      </rPr>
      <t>1.</t>
    </r>
    <r>
      <rPr>
        <sz val="12"/>
        <rFont val="仿宋_GB2312"/>
        <charset val="134"/>
      </rPr>
      <t>增值税</t>
    </r>
  </si>
  <si>
    <r>
      <rPr>
        <sz val="12"/>
        <rFont val="黑体"/>
        <family val="3"/>
        <charset val="134"/>
      </rPr>
      <t>二、非税收入</t>
    </r>
  </si>
  <si>
    <r>
      <rPr>
        <sz val="12"/>
        <rFont val="Times New Roman"/>
        <family val="1"/>
      </rPr>
      <t>1.</t>
    </r>
    <r>
      <rPr>
        <sz val="12"/>
        <rFont val="仿宋_GB2312"/>
        <charset val="134"/>
      </rPr>
      <t>专项收入</t>
    </r>
  </si>
  <si>
    <r>
      <rPr>
        <sz val="12"/>
        <rFont val="Times New Roman"/>
        <family val="1"/>
      </rPr>
      <t>2.</t>
    </r>
    <r>
      <rPr>
        <sz val="12"/>
        <rFont val="仿宋_GB2312"/>
        <charset val="134"/>
      </rPr>
      <t>行政事业性收费收入</t>
    </r>
  </si>
  <si>
    <r>
      <rPr>
        <sz val="12"/>
        <rFont val="Times New Roman"/>
        <family val="1"/>
      </rPr>
      <t>3.</t>
    </r>
    <r>
      <rPr>
        <sz val="12"/>
        <rFont val="仿宋_GB2312"/>
        <charset val="134"/>
      </rPr>
      <t>罚没收入</t>
    </r>
  </si>
  <si>
    <r>
      <rPr>
        <sz val="12"/>
        <rFont val="Times New Roman"/>
        <family val="1"/>
      </rPr>
      <t>4.</t>
    </r>
    <r>
      <rPr>
        <sz val="12"/>
        <rFont val="仿宋_GB2312"/>
        <charset val="134"/>
      </rPr>
      <t>国有资源（资产）有偿使用收入</t>
    </r>
  </si>
  <si>
    <r>
      <rPr>
        <sz val="12"/>
        <rFont val="Times New Roman"/>
        <family val="1"/>
      </rPr>
      <t>5.</t>
    </r>
    <r>
      <rPr>
        <sz val="12"/>
        <rFont val="仿宋_GB2312"/>
        <charset val="134"/>
      </rPr>
      <t>国有资本经营收入</t>
    </r>
  </si>
  <si>
    <r>
      <rPr>
        <sz val="12"/>
        <rFont val="Times New Roman"/>
        <family val="1"/>
      </rPr>
      <t>6.</t>
    </r>
    <r>
      <rPr>
        <sz val="12"/>
        <rFont val="仿宋_GB2312"/>
        <charset val="134"/>
      </rPr>
      <t>其他收入</t>
    </r>
  </si>
  <si>
    <r>
      <rPr>
        <sz val="12"/>
        <rFont val="Times New Roman"/>
        <family val="1"/>
      </rPr>
      <t>7.</t>
    </r>
    <r>
      <rPr>
        <sz val="12"/>
        <rFont val="仿宋_GB2312"/>
        <charset val="134"/>
      </rPr>
      <t>捐赠收入</t>
    </r>
  </si>
  <si>
    <r>
      <rPr>
        <sz val="12"/>
        <rFont val="仿宋_GB2312"/>
        <charset val="134"/>
      </rPr>
      <t>加：上划部分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</si>
  <si>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其中：（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）上划中央两税</t>
    </r>
  </si>
  <si>
    <r>
      <rPr>
        <sz val="12"/>
        <rFont val="Times New Roman"/>
        <family val="1"/>
      </rPr>
      <t xml:space="preserve">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_GB2312"/>
        <charset val="134"/>
      </rPr>
      <t>）上划中央所得税</t>
    </r>
  </si>
  <si>
    <r>
      <rPr>
        <sz val="12"/>
        <rFont val="Times New Roman"/>
        <family val="1"/>
      </rPr>
      <t xml:space="preserve">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_GB2312"/>
        <charset val="134"/>
      </rPr>
      <t>）上划自治区税收</t>
    </r>
  </si>
  <si>
    <r>
      <rPr>
        <sz val="12"/>
        <rFont val="仿宋_GB2312"/>
        <charset val="134"/>
      </rPr>
      <t>组织收入合计</t>
    </r>
  </si>
  <si>
    <r>
      <rPr>
        <sz val="12"/>
        <rFont val="黑体"/>
        <family val="3"/>
        <charset val="134"/>
      </rPr>
      <t>四、上级补助收入</t>
    </r>
  </si>
  <si>
    <r>
      <rPr>
        <sz val="12"/>
        <rFont val="Times New Roman"/>
        <family val="1"/>
      </rPr>
      <t>1.</t>
    </r>
    <r>
      <rPr>
        <sz val="12"/>
        <rFont val="仿宋_GB2312"/>
        <charset val="134"/>
      </rPr>
      <t>返还性收入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</si>
  <si>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其中：（</t>
    </r>
    <r>
      <rPr>
        <sz val="12"/>
        <rFont val="Times New Roman"/>
        <family val="1"/>
      </rPr>
      <t>1</t>
    </r>
    <r>
      <rPr>
        <sz val="12"/>
        <rFont val="仿宋_GB2312"/>
        <charset val="134"/>
      </rPr>
      <t>）增值税和消费税税收返还收入</t>
    </r>
  </si>
  <si>
    <r>
      <rPr>
        <sz val="12"/>
        <rFont val="Times New Roman"/>
        <family val="1"/>
      </rPr>
      <t xml:space="preserve">  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_GB2312"/>
        <charset val="134"/>
      </rPr>
      <t>）所得税基数返还收入</t>
    </r>
  </si>
  <si>
    <r>
      <rPr>
        <sz val="12"/>
        <rFont val="Times New Roman"/>
        <family val="1"/>
      </rPr>
      <t xml:space="preserve">  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_GB2312"/>
        <charset val="134"/>
      </rPr>
      <t>）与自治区共享四税返还收入</t>
    </r>
  </si>
  <si>
    <r>
      <rPr>
        <sz val="12"/>
        <rFont val="Times New Roman"/>
        <family val="1"/>
      </rPr>
      <t xml:space="preserve">  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_GB2312"/>
        <charset val="134"/>
      </rPr>
      <t>）成品油价格和税费改革税收返还收入</t>
    </r>
  </si>
  <si>
    <r>
      <rPr>
        <sz val="12"/>
        <rFont val="Times New Roman"/>
        <family val="1"/>
      </rPr>
      <t>2.</t>
    </r>
    <r>
      <rPr>
        <sz val="12"/>
        <rFont val="仿宋_GB2312"/>
        <charset val="134"/>
      </rPr>
      <t>一般性转移支付收入</t>
    </r>
  </si>
  <si>
    <r>
      <rPr>
        <sz val="12"/>
        <rFont val="Times New Roman"/>
        <family val="1"/>
      </rPr>
      <t>3.</t>
    </r>
    <r>
      <rPr>
        <sz val="12"/>
        <rFont val="仿宋_GB2312"/>
        <charset val="134"/>
      </rPr>
      <t>专项转移支付补助</t>
    </r>
  </si>
  <si>
    <r>
      <rPr>
        <sz val="12"/>
        <rFont val="黑体"/>
        <family val="3"/>
        <charset val="134"/>
      </rPr>
      <t>五、债券转贷收入</t>
    </r>
  </si>
  <si>
    <r>
      <rPr>
        <b/>
        <sz val="12"/>
        <rFont val="仿宋_GB2312"/>
        <charset val="134"/>
      </rPr>
      <t>收入总计</t>
    </r>
  </si>
  <si>
    <t>科目
编码</t>
  </si>
  <si>
    <t>预算科目</t>
  </si>
  <si>
    <t>年初
预算</t>
  </si>
  <si>
    <t>变动项目</t>
  </si>
  <si>
    <t>小计</t>
  </si>
  <si>
    <t>上年结转
（年初预算未安排到的）</t>
  </si>
  <si>
    <t>动支预备费</t>
  </si>
  <si>
    <t>本年超收（短收）安排</t>
  </si>
  <si>
    <t>债券转贷收入安排</t>
  </si>
  <si>
    <t>调增</t>
  </si>
  <si>
    <t>科目调剂</t>
  </si>
  <si>
    <r>
      <rPr>
        <sz val="12"/>
        <rFont val="黑体"/>
        <family val="3"/>
        <charset val="134"/>
      </rPr>
      <t>一、一般公共服务支出</t>
    </r>
  </si>
  <si>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人大事务</t>
    </r>
  </si>
  <si>
    <r>
      <rPr>
        <sz val="12"/>
        <rFont val="Times New Roman"/>
        <family val="1"/>
      </rPr>
      <t xml:space="preserve">   </t>
    </r>
    <r>
      <rPr>
        <sz val="12"/>
        <rFont val="宋体"/>
        <family val="3"/>
        <charset val="134"/>
      </rPr>
      <t>政协事务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</si>
  <si>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政府办公厅（室）及相关机构事务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</si>
  <si>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发展与改革事务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</si>
  <si>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统计信息事务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</si>
  <si>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财政事务</t>
    </r>
  </si>
  <si>
    <r>
      <rPr>
        <sz val="12"/>
        <rFont val="Times New Roman"/>
        <family val="1"/>
      </rPr>
      <t xml:space="preserve">   </t>
    </r>
    <r>
      <rPr>
        <sz val="11"/>
        <rFont val="仿宋_GB2312"/>
        <charset val="134"/>
      </rPr>
      <t>税收事务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</si>
  <si>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审计事务</t>
    </r>
  </si>
  <si>
    <r>
      <rPr>
        <sz val="11"/>
        <rFont val="Times New Roman"/>
        <family val="1"/>
      </rPr>
      <t xml:space="preserve">   </t>
    </r>
    <r>
      <rPr>
        <sz val="11"/>
        <rFont val="仿宋_GB2312"/>
        <charset val="134"/>
      </rPr>
      <t>人力资源事务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</si>
  <si>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纪检监察事务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</si>
  <si>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商贸事务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</si>
  <si>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民族事务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</si>
  <si>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档案事务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</si>
  <si>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民主党派及工商联事务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</si>
  <si>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群众团体事务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</si>
  <si>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党委办公厅（室）及相关机构事务</t>
    </r>
    <r>
      <rPr>
        <sz val="12"/>
        <rFont val="Times New Roman"/>
        <family val="1"/>
      </rPr>
      <t xml:space="preserve"> 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</si>
  <si>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组织事务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</si>
  <si>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宣传事务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</si>
  <si>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统战事务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</si>
  <si>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其他共产党事务支出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</si>
  <si>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市场监督管理事务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</si>
  <si>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其他一般公共服务支出</t>
    </r>
  </si>
  <si>
    <r>
      <rPr>
        <sz val="12"/>
        <rFont val="黑体"/>
        <family val="3"/>
        <charset val="134"/>
      </rPr>
      <t>二、公共安全支出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</si>
  <si>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武装警察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</si>
  <si>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公安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</si>
  <si>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国家安全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</si>
  <si>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检察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</si>
  <si>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法院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</si>
  <si>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司法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</si>
  <si>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国家保密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</si>
  <si>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其他公共安全支出</t>
    </r>
  </si>
  <si>
    <r>
      <rPr>
        <sz val="12"/>
        <rFont val="黑体"/>
        <family val="3"/>
        <charset val="134"/>
      </rPr>
      <t>三、教育支出</t>
    </r>
  </si>
  <si>
    <r>
      <rPr>
        <sz val="12"/>
        <rFont val="黑体"/>
        <family val="3"/>
        <charset val="134"/>
      </rPr>
      <t>四、科学技术支出</t>
    </r>
  </si>
  <si>
    <r>
      <rPr>
        <sz val="12"/>
        <rFont val="黑体"/>
        <family val="3"/>
        <charset val="134"/>
      </rPr>
      <t>五、文化旅游体育与传媒支出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</si>
  <si>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文化和旅游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</si>
  <si>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文物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</si>
  <si>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体育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</si>
  <si>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新闻出版电影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</si>
  <si>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广播电视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</si>
  <si>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其他文化体育与传媒支出</t>
    </r>
  </si>
  <si>
    <r>
      <rPr>
        <sz val="12"/>
        <rFont val="黑体"/>
        <family val="3"/>
        <charset val="134"/>
      </rPr>
      <t>六、社会保障和就业支出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</si>
  <si>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人力资源和社会保障管理事务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</si>
  <si>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民政管理事务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</si>
  <si>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行政事业单位离退休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</si>
  <si>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就业补助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</si>
  <si>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抚恤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</si>
  <si>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退役安置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</si>
  <si>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社会福利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</si>
  <si>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残疾人事业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</si>
  <si>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红十字事业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</si>
  <si>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最低生活保障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</si>
  <si>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财政对基本养老保险基金的补助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</si>
  <si>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退役军人管理事务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</si>
  <si>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其他社会保障和就业支出</t>
    </r>
  </si>
  <si>
    <r>
      <rPr>
        <sz val="12"/>
        <rFont val="黑体"/>
        <family val="3"/>
        <charset val="134"/>
      </rPr>
      <t>七、卫生健康支出</t>
    </r>
  </si>
  <si>
    <r>
      <rPr>
        <sz val="12"/>
        <rFont val="黑体"/>
        <family val="3"/>
        <charset val="134"/>
      </rPr>
      <t>八、节能环保支出</t>
    </r>
  </si>
  <si>
    <r>
      <rPr>
        <sz val="12"/>
        <rFont val="黑体"/>
        <family val="3"/>
        <charset val="134"/>
      </rPr>
      <t>九、城乡社区支出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</si>
  <si>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城乡社区管理事务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</si>
  <si>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城乡社区规划与管理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</si>
  <si>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城乡社区公共设施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</si>
  <si>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城乡社区环境卫生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</si>
  <si>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其他城乡社区支出</t>
    </r>
  </si>
  <si>
    <r>
      <rPr>
        <sz val="12"/>
        <rFont val="黑体"/>
        <family val="3"/>
        <charset val="134"/>
      </rPr>
      <t>十、农林水支出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</si>
  <si>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农业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</si>
  <si>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林业和草原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</si>
  <si>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水利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</si>
  <si>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扶贫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</si>
  <si>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农业综合开发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</si>
  <si>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农村综合改革</t>
    </r>
  </si>
  <si>
    <r>
      <rPr>
        <sz val="12"/>
        <rFont val="Times New Roman"/>
        <family val="1"/>
      </rPr>
      <t xml:space="preserve">    </t>
    </r>
    <r>
      <rPr>
        <sz val="11"/>
        <rFont val="仿宋_GB2312"/>
        <charset val="134"/>
      </rPr>
      <t>普惠金融发展支出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</si>
  <si>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其他农林水支出</t>
    </r>
  </si>
  <si>
    <r>
      <rPr>
        <sz val="12"/>
        <rFont val="黑体"/>
        <family val="3"/>
        <charset val="134"/>
      </rPr>
      <t>十一、交通运输支出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</si>
  <si>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公路水路运输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</si>
  <si>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铁路运输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</si>
  <si>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成品油价格改革对交通运输的补贴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</si>
  <si>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车辆购置税支出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</si>
  <si>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其他交通运输支出</t>
    </r>
  </si>
  <si>
    <r>
      <rPr>
        <sz val="12"/>
        <rFont val="黑体"/>
        <family val="3"/>
        <charset val="134"/>
      </rPr>
      <t>十二、资源勘探电力信息等支出</t>
    </r>
  </si>
  <si>
    <r>
      <rPr>
        <sz val="12"/>
        <rFont val="黑体"/>
        <family val="3"/>
        <charset val="134"/>
      </rPr>
      <t>十三、商业服务业等支出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</si>
  <si>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商业流通事务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</si>
  <si>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涉外发展服务支出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</si>
  <si>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其他商业服务业等事务支出</t>
    </r>
  </si>
  <si>
    <r>
      <rPr>
        <sz val="12"/>
        <rFont val="黑体"/>
        <family val="3"/>
        <charset val="134"/>
      </rPr>
      <t>十四、金融支出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</si>
  <si>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自然资源事务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</si>
  <si>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气象事务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</si>
  <si>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其他国土资源气象等事物支出</t>
    </r>
  </si>
  <si>
    <r>
      <rPr>
        <sz val="12"/>
        <rFont val="黑体"/>
        <family val="3"/>
        <charset val="134"/>
      </rPr>
      <t>十六、住房保障支出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</si>
  <si>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保障性安居工程支出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</si>
  <si>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住房改革支出</t>
    </r>
  </si>
  <si>
    <r>
      <rPr>
        <sz val="12"/>
        <rFont val="黑体"/>
        <family val="3"/>
        <charset val="134"/>
      </rPr>
      <t>十七、粮油物资储备支出</t>
    </r>
  </si>
  <si>
    <r>
      <rPr>
        <sz val="12"/>
        <rFont val="黑体"/>
        <family val="3"/>
        <charset val="134"/>
      </rPr>
      <t>十八、灾害防治及应急管理支出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</si>
  <si>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应急管理事务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</si>
  <si>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消防事务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</si>
  <si>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地震事务</t>
    </r>
  </si>
  <si>
    <r>
      <rPr>
        <sz val="12"/>
        <rFont val="Times New Roman"/>
        <family val="1"/>
      </rPr>
      <t xml:space="preserve">    </t>
    </r>
    <r>
      <rPr>
        <sz val="12"/>
        <rFont val="仿宋_GB2312"/>
        <charset val="134"/>
      </rPr>
      <t>自然灾害防治</t>
    </r>
  </si>
  <si>
    <r>
      <rPr>
        <sz val="12"/>
        <rFont val="黑体"/>
        <family val="3"/>
        <charset val="134"/>
      </rPr>
      <t>十九、预备费</t>
    </r>
  </si>
  <si>
    <r>
      <rPr>
        <sz val="12"/>
        <rFont val="黑体"/>
        <family val="3"/>
        <charset val="134"/>
      </rPr>
      <t>二十、其他支出</t>
    </r>
  </si>
  <si>
    <r>
      <rPr>
        <sz val="12"/>
        <rFont val="黑体"/>
        <family val="3"/>
        <charset val="134"/>
      </rPr>
      <t>二十一、债务还本支出</t>
    </r>
  </si>
  <si>
    <r>
      <rPr>
        <sz val="12"/>
        <rFont val="黑体"/>
        <family val="3"/>
        <charset val="134"/>
      </rPr>
      <t>二十二、债务付息支出</t>
    </r>
  </si>
  <si>
    <r>
      <rPr>
        <sz val="12"/>
        <rFont val="黑体"/>
        <family val="3"/>
        <charset val="134"/>
      </rPr>
      <t>二十三、债务发行费用支出</t>
    </r>
  </si>
  <si>
    <r>
      <rPr>
        <b/>
        <sz val="12"/>
        <rFont val="仿宋_GB2312"/>
        <charset val="134"/>
      </rPr>
      <t>转移性支出合计</t>
    </r>
  </si>
  <si>
    <r>
      <rPr>
        <sz val="12"/>
        <rFont val="Times New Roman"/>
        <family val="1"/>
      </rPr>
      <t xml:space="preserve">    </t>
    </r>
    <r>
      <rPr>
        <sz val="11"/>
        <rFont val="仿宋_GB2312"/>
        <charset val="134"/>
      </rPr>
      <t>其中：上解支出</t>
    </r>
  </si>
  <si>
    <r>
      <rPr>
        <b/>
        <sz val="12"/>
        <rFont val="Times New Roman"/>
        <family val="1"/>
      </rPr>
      <t xml:space="preserve">       </t>
    </r>
    <r>
      <rPr>
        <sz val="12"/>
        <rFont val="仿宋_GB2312"/>
        <charset val="134"/>
      </rPr>
      <t>年终结余</t>
    </r>
  </si>
  <si>
    <r>
      <rPr>
        <b/>
        <sz val="12"/>
        <rFont val="仿宋_GB2312"/>
        <charset val="134"/>
      </rPr>
      <t>地方政府债券还本支出</t>
    </r>
  </si>
  <si>
    <r>
      <rPr>
        <b/>
        <sz val="12"/>
        <rFont val="仿宋_GB2312"/>
        <charset val="134"/>
      </rPr>
      <t>支出总计</t>
    </r>
  </si>
  <si>
    <t>.</t>
  </si>
  <si>
    <r>
      <rPr>
        <b/>
        <sz val="12"/>
        <rFont val="宋体"/>
        <family val="3"/>
        <charset val="134"/>
      </rPr>
      <t>单位：万元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</si>
  <si>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</si>
  <si>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收</t>
    </r>
    <r>
      <rPr>
        <b/>
        <sz val="12"/>
        <rFont val="Times New Roman"/>
        <family val="1"/>
      </rPr>
      <t xml:space="preserve">        </t>
    </r>
    <r>
      <rPr>
        <b/>
        <sz val="12"/>
        <rFont val="宋体"/>
        <family val="3"/>
        <charset val="134"/>
      </rPr>
      <t>入</t>
    </r>
  </si>
  <si>
    <r>
      <rPr>
        <b/>
        <sz val="12"/>
        <rFont val="宋体"/>
        <family val="3"/>
        <charset val="134"/>
      </rPr>
      <t>支</t>
    </r>
    <r>
      <rPr>
        <b/>
        <sz val="12"/>
        <rFont val="Times New Roman"/>
        <family val="1"/>
      </rPr>
      <t xml:space="preserve">     </t>
    </r>
    <r>
      <rPr>
        <b/>
        <sz val="12"/>
        <rFont val="宋体"/>
        <family val="3"/>
        <charset val="134"/>
      </rPr>
      <t>出</t>
    </r>
  </si>
  <si>
    <r>
      <rPr>
        <b/>
        <sz val="12"/>
        <color theme="1"/>
        <rFont val="宋体"/>
        <family val="3"/>
        <charset val="134"/>
      </rPr>
      <t>预算数</t>
    </r>
  </si>
  <si>
    <r>
      <rPr>
        <b/>
        <sz val="12"/>
        <color theme="1"/>
        <rFont val="宋体"/>
        <family val="3"/>
        <charset val="134"/>
      </rPr>
      <t>调整</t>
    </r>
    <r>
      <rPr>
        <b/>
        <sz val="12"/>
        <rFont val="宋体"/>
        <family val="3"/>
        <charset val="134"/>
      </rPr>
      <t>数</t>
    </r>
  </si>
  <si>
    <r>
      <rPr>
        <b/>
        <sz val="12"/>
        <color theme="1"/>
        <rFont val="宋体"/>
        <family val="3"/>
        <charset val="134"/>
      </rPr>
      <t>预算</t>
    </r>
    <r>
      <rPr>
        <b/>
        <sz val="12"/>
        <rFont val="宋体"/>
        <family val="3"/>
        <charset val="134"/>
      </rPr>
      <t>数</t>
    </r>
  </si>
  <si>
    <r>
      <rPr>
        <sz val="12"/>
        <rFont val="仿宋_GB2312"/>
        <charset val="134"/>
      </rPr>
      <t>一、新型墙体材料专项基金收入</t>
    </r>
  </si>
  <si>
    <r>
      <rPr>
        <sz val="12"/>
        <color theme="1"/>
        <rFont val="仿宋_GB2312"/>
        <charset val="134"/>
      </rPr>
      <t>一、科学技术支出</t>
    </r>
  </si>
  <si>
    <r>
      <rPr>
        <sz val="12"/>
        <rFont val="仿宋_GB2312"/>
        <charset val="134"/>
      </rPr>
      <t>二、文化事业建设费收入</t>
    </r>
  </si>
  <si>
    <r>
      <rPr>
        <sz val="12"/>
        <rFont val="仿宋_GB2312"/>
        <charset val="134"/>
      </rPr>
      <t>二、文化体育与传媒</t>
    </r>
  </si>
  <si>
    <r>
      <rPr>
        <sz val="12"/>
        <rFont val="仿宋_GB2312"/>
        <charset val="134"/>
      </rPr>
      <t>三、地方教育附加收入</t>
    </r>
  </si>
  <si>
    <r>
      <rPr>
        <sz val="12"/>
        <rFont val="Times New Roman"/>
        <family val="1"/>
      </rPr>
      <t xml:space="preserve">        </t>
    </r>
    <r>
      <rPr>
        <sz val="12"/>
        <rFont val="仿宋_GB2312"/>
        <charset val="134"/>
      </rPr>
      <t>国家电影事业发展专项资金安排的支出</t>
    </r>
  </si>
  <si>
    <r>
      <rPr>
        <sz val="12"/>
        <rFont val="仿宋_GB2312"/>
        <charset val="134"/>
      </rPr>
      <t>四、育林基金收入</t>
    </r>
  </si>
  <si>
    <r>
      <rPr>
        <sz val="12"/>
        <rFont val="Times New Roman"/>
        <family val="1"/>
      </rPr>
      <t xml:space="preserve">        </t>
    </r>
    <r>
      <rPr>
        <sz val="12"/>
        <rFont val="仿宋_GB2312"/>
        <charset val="134"/>
      </rPr>
      <t>旅游发展基金支出</t>
    </r>
  </si>
  <si>
    <r>
      <rPr>
        <sz val="12"/>
        <rFont val="仿宋_GB2312"/>
        <charset val="134"/>
      </rPr>
      <t>五、地方水利建设基金收入</t>
    </r>
  </si>
  <si>
    <r>
      <rPr>
        <sz val="12"/>
        <rFont val="仿宋_GB2312"/>
        <charset val="134"/>
      </rPr>
      <t>三、社会保障和就业</t>
    </r>
  </si>
  <si>
    <r>
      <rPr>
        <sz val="12"/>
        <rFont val="仿宋_GB2312"/>
        <charset val="134"/>
      </rPr>
      <t>六、残疾人就业保障金收入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</si>
  <si>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大中型水库移民后期扶助基金支出</t>
    </r>
  </si>
  <si>
    <r>
      <rPr>
        <sz val="12"/>
        <color theme="1"/>
        <rFont val="仿宋_GB2312"/>
        <charset val="134"/>
      </rPr>
      <t>七、国有土地使用权出让金收入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</si>
  <si>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小型水库移民扶持基金安排的支出</t>
    </r>
  </si>
  <si>
    <r>
      <rPr>
        <sz val="12"/>
        <rFont val="仿宋_GB2312"/>
        <charset val="134"/>
      </rPr>
      <t>八、污水处理费收入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</si>
  <si>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小型水库移民扶助基金及对应专项债务收入安排的支出</t>
    </r>
  </si>
  <si>
    <r>
      <rPr>
        <sz val="12"/>
        <rFont val="仿宋_GB2312"/>
        <charset val="134"/>
      </rPr>
      <t>九、城市基础设施配套费收入</t>
    </r>
  </si>
  <si>
    <r>
      <rPr>
        <sz val="12"/>
        <rFont val="仿宋_GB2312"/>
        <charset val="134"/>
      </rPr>
      <t>四、城乡社区事务</t>
    </r>
  </si>
  <si>
    <r>
      <rPr>
        <sz val="12"/>
        <rFont val="仿宋_GB2312"/>
        <charset val="134"/>
      </rPr>
      <t>十、其他政府性基金收入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</si>
  <si>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国有土地使用权出让及相应专项债务收入安排的支出</t>
    </r>
  </si>
  <si>
    <r>
      <rPr>
        <sz val="12"/>
        <rFont val="仿宋_GB2312"/>
        <charset val="134"/>
      </rPr>
      <t>基金收入合计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</si>
  <si>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污水处理费安排的支出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</si>
  <si>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土地储备专项债券收入安排的支出</t>
    </r>
  </si>
  <si>
    <r>
      <rPr>
        <sz val="12"/>
        <rFont val="仿宋_GB2312"/>
        <charset val="134"/>
      </rPr>
      <t>上级补助</t>
    </r>
  </si>
  <si>
    <r>
      <rPr>
        <sz val="12"/>
        <rFont val="Times New Roman"/>
        <family val="1"/>
      </rPr>
      <t xml:space="preserve">      </t>
    </r>
    <r>
      <rPr>
        <sz val="12"/>
        <rFont val="仿宋_GB2312"/>
        <charset val="134"/>
      </rPr>
      <t>棚户区改造专项债券收入安排的支出</t>
    </r>
  </si>
  <si>
    <r>
      <rPr>
        <sz val="12"/>
        <rFont val="仿宋_GB2312"/>
        <charset val="134"/>
      </rPr>
      <t>债务转贷收入</t>
    </r>
    <r>
      <rPr>
        <sz val="12"/>
        <rFont val="Times New Roman"/>
        <family val="1"/>
      </rPr>
      <t xml:space="preserve">
</t>
    </r>
    <r>
      <rPr>
        <sz val="12"/>
        <rFont val="仿宋_GB2312"/>
        <charset val="134"/>
      </rPr>
      <t>（地方政府专项债务转贷收入）</t>
    </r>
  </si>
  <si>
    <r>
      <rPr>
        <sz val="12"/>
        <rFont val="仿宋_GB2312"/>
        <charset val="134"/>
      </rPr>
      <t>五、农林水事务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</si>
  <si>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大中型水库库区基金安排的支出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</si>
  <si>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国家重大水利工程建设基金安排的支出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</si>
  <si>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大中型水库库区基金及对应专项债务收入安排的支出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</si>
  <si>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国家重大水利工程建设基金及对应专项债务收入安排的支出</t>
    </r>
  </si>
  <si>
    <r>
      <rPr>
        <sz val="12"/>
        <color theme="1"/>
        <rFont val="仿宋_GB2312"/>
        <charset val="134"/>
      </rPr>
      <t>六、商业服务业等支出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</si>
  <si>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旅游发展基金支出</t>
    </r>
  </si>
  <si>
    <r>
      <rPr>
        <sz val="12"/>
        <rFont val="仿宋_GB2312"/>
        <charset val="134"/>
      </rPr>
      <t>七、其他支出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</si>
  <si>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其他政府性基金及对应专项债务收入安排的支出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</si>
  <si>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彩票公益金安排的支出</t>
    </r>
  </si>
  <si>
    <r>
      <rPr>
        <sz val="12"/>
        <rFont val="仿宋_GB2312"/>
        <charset val="134"/>
      </rPr>
      <t>八、债务付息支出</t>
    </r>
  </si>
  <si>
    <r>
      <rPr>
        <sz val="12"/>
        <rFont val="仿宋_GB2312"/>
        <charset val="134"/>
      </rPr>
      <t>九、债务发行费用支出</t>
    </r>
  </si>
  <si>
    <r>
      <rPr>
        <sz val="12"/>
        <rFont val="Times New Roman"/>
        <family val="1"/>
      </rPr>
      <t xml:space="preserve">   </t>
    </r>
    <r>
      <rPr>
        <sz val="12"/>
        <rFont val="仿宋_GB2312"/>
        <charset val="134"/>
      </rPr>
      <t>基金支出合计</t>
    </r>
  </si>
  <si>
    <r>
      <rPr>
        <sz val="12"/>
        <rFont val="仿宋_GB2312"/>
        <charset val="134"/>
      </rPr>
      <t>上年结余</t>
    </r>
  </si>
  <si>
    <r>
      <rPr>
        <sz val="12"/>
        <rFont val="仿宋_GB2312"/>
        <charset val="134"/>
      </rPr>
      <t>年终结余</t>
    </r>
  </si>
  <si>
    <t>2020年
年初预算</t>
    <phoneticPr fontId="27" type="noConversion"/>
  </si>
  <si>
    <t xml:space="preserve"> 兴安县2020年财政收入预算调整表（草案）</t>
    <phoneticPr fontId="27" type="noConversion"/>
  </si>
  <si>
    <t>兴安县2020年财政支出预算调整表（草案）</t>
    <phoneticPr fontId="27" type="noConversion"/>
  </si>
  <si>
    <t>兴安县2020年政府性基金预算调整表(草案)</t>
    <phoneticPr fontId="27" type="noConversion"/>
  </si>
  <si>
    <r>
      <t xml:space="preserve">                  </t>
    </r>
    <r>
      <rPr>
        <sz val="12"/>
        <rFont val="仿宋_GB2312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_GB2312"/>
        <charset val="134"/>
      </rPr>
      <t>）增值税</t>
    </r>
    <r>
      <rPr>
        <sz val="12"/>
        <rFont val="Times New Roman"/>
        <family val="1"/>
      </rPr>
      <t>“</t>
    </r>
    <r>
      <rPr>
        <sz val="12"/>
        <rFont val="仿宋_GB2312"/>
        <charset val="134"/>
      </rPr>
      <t>五五分享</t>
    </r>
    <r>
      <rPr>
        <sz val="12"/>
        <rFont val="Times New Roman"/>
        <family val="1"/>
      </rPr>
      <t>”</t>
    </r>
    <r>
      <rPr>
        <sz val="12"/>
        <rFont val="仿宋_GB2312"/>
        <charset val="134"/>
      </rPr>
      <t>税收返还支出</t>
    </r>
    <phoneticPr fontId="27" type="noConversion"/>
  </si>
  <si>
    <t>十一、专项债券对应项目专项收入</t>
    <phoneticPr fontId="27" type="noConversion"/>
  </si>
  <si>
    <r>
      <t xml:space="preserve">      </t>
    </r>
    <r>
      <rPr>
        <sz val="12"/>
        <rFont val="宋体"/>
        <family val="3"/>
        <charset val="134"/>
      </rPr>
      <t>城市基础设施配套费安排的支出</t>
    </r>
    <phoneticPr fontId="27" type="noConversion"/>
  </si>
  <si>
    <r>
      <t>2.</t>
    </r>
    <r>
      <rPr>
        <sz val="12"/>
        <rFont val="仿宋_GB2312"/>
        <charset val="134"/>
      </rPr>
      <t>企业所得税</t>
    </r>
    <phoneticPr fontId="27" type="noConversion"/>
  </si>
  <si>
    <r>
      <t>3.</t>
    </r>
    <r>
      <rPr>
        <sz val="12"/>
        <rFont val="仿宋_GB2312"/>
        <charset val="134"/>
      </rPr>
      <t>个人所得税</t>
    </r>
    <phoneticPr fontId="27" type="noConversion"/>
  </si>
  <si>
    <r>
      <t>4.</t>
    </r>
    <r>
      <rPr>
        <sz val="11"/>
        <color theme="1"/>
        <rFont val="仿宋_GB2312"/>
        <charset val="134"/>
      </rPr>
      <t>环境保护税</t>
    </r>
    <phoneticPr fontId="27" type="noConversion"/>
  </si>
  <si>
    <r>
      <t>5.</t>
    </r>
    <r>
      <rPr>
        <sz val="12"/>
        <rFont val="仿宋_GB2312"/>
        <charset val="134"/>
      </rPr>
      <t>资源税</t>
    </r>
    <phoneticPr fontId="27" type="noConversion"/>
  </si>
  <si>
    <r>
      <t>6.</t>
    </r>
    <r>
      <rPr>
        <sz val="12"/>
        <rFont val="仿宋_GB2312"/>
        <charset val="134"/>
      </rPr>
      <t>城市维护建设税</t>
    </r>
    <phoneticPr fontId="27" type="noConversion"/>
  </si>
  <si>
    <r>
      <t>7.</t>
    </r>
    <r>
      <rPr>
        <sz val="12"/>
        <rFont val="仿宋_GB2312"/>
        <charset val="134"/>
      </rPr>
      <t>房产税</t>
    </r>
    <phoneticPr fontId="27" type="noConversion"/>
  </si>
  <si>
    <r>
      <t>8.</t>
    </r>
    <r>
      <rPr>
        <sz val="12"/>
        <rFont val="仿宋_GB2312"/>
        <charset val="134"/>
      </rPr>
      <t>印花税</t>
    </r>
    <phoneticPr fontId="27" type="noConversion"/>
  </si>
  <si>
    <r>
      <t>9.</t>
    </r>
    <r>
      <rPr>
        <sz val="12"/>
        <rFont val="仿宋_GB2312"/>
        <charset val="134"/>
      </rPr>
      <t>城镇土地使用税</t>
    </r>
    <phoneticPr fontId="27" type="noConversion"/>
  </si>
  <si>
    <r>
      <t>10.</t>
    </r>
    <r>
      <rPr>
        <sz val="12"/>
        <rFont val="仿宋_GB2312"/>
        <charset val="134"/>
      </rPr>
      <t>土地增值税</t>
    </r>
    <phoneticPr fontId="27" type="noConversion"/>
  </si>
  <si>
    <r>
      <t>11.</t>
    </r>
    <r>
      <rPr>
        <sz val="12"/>
        <rFont val="仿宋_GB2312"/>
        <charset val="134"/>
      </rPr>
      <t>车船使用和牌照税</t>
    </r>
    <phoneticPr fontId="27" type="noConversion"/>
  </si>
  <si>
    <r>
      <t>12.</t>
    </r>
    <r>
      <rPr>
        <sz val="12"/>
        <rFont val="仿宋_GB2312"/>
        <charset val="134"/>
      </rPr>
      <t>耕地占用税</t>
    </r>
    <phoneticPr fontId="27" type="noConversion"/>
  </si>
  <si>
    <r>
      <t>13.</t>
    </r>
    <r>
      <rPr>
        <sz val="12"/>
        <rFont val="仿宋_GB2312"/>
        <charset val="134"/>
      </rPr>
      <t>契税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</si>
  <si>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自然灾害救灾补助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</si>
  <si>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其他目标价格补贴</t>
    </r>
    <phoneticPr fontId="27" type="noConversion"/>
  </si>
  <si>
    <r>
      <t xml:space="preserve">   </t>
    </r>
    <r>
      <rPr>
        <sz val="12"/>
        <rFont val="仿宋_GB2312"/>
        <charset val="134"/>
      </rPr>
      <t>转移性支出</t>
    </r>
    <phoneticPr fontId="27" type="noConversion"/>
  </si>
  <si>
    <r>
      <t xml:space="preserve">       </t>
    </r>
    <r>
      <rPr>
        <sz val="12"/>
        <rFont val="仿宋_GB2312"/>
        <charset val="134"/>
      </rPr>
      <t>调出资金</t>
    </r>
    <phoneticPr fontId="27" type="noConversion"/>
  </si>
  <si>
    <r>
      <t xml:space="preserve">       </t>
    </r>
    <r>
      <rPr>
        <sz val="12"/>
        <rFont val="仿宋_GB2312"/>
        <charset val="134"/>
      </rPr>
      <t>地方政府专项债务还本支出</t>
    </r>
    <phoneticPr fontId="27" type="noConversion"/>
  </si>
  <si>
    <t>十、抗疫特别国债安排的支出</t>
    <phoneticPr fontId="27" type="noConversion"/>
  </si>
  <si>
    <r>
      <t xml:space="preserve">    </t>
    </r>
    <r>
      <rPr>
        <sz val="12"/>
        <rFont val="宋体"/>
        <family val="3"/>
        <charset val="134"/>
      </rPr>
      <t>临时救助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</si>
  <si>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特困人员救助供养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</si>
  <si>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财政代缴社会保险费支出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</si>
  <si>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森林消防事务</t>
    </r>
    <phoneticPr fontId="27" type="noConversion"/>
  </si>
  <si>
    <r>
      <t xml:space="preserve">    </t>
    </r>
    <r>
      <rPr>
        <sz val="12"/>
        <rFont val="宋体"/>
        <family val="3"/>
        <charset val="134"/>
      </rPr>
      <t>其他灾害防治及应急管理支出</t>
    </r>
    <phoneticPr fontId="27" type="noConversion"/>
  </si>
  <si>
    <t>　　　　　其中：征地和拆迁补偿支出</t>
    <phoneticPr fontId="27" type="noConversion"/>
  </si>
  <si>
    <t>　　　　　　　　土地开发支出</t>
    <phoneticPr fontId="27" type="noConversion"/>
  </si>
  <si>
    <t>　　　　　　　　棚户区改造支出</t>
    <phoneticPr fontId="27" type="noConversion"/>
  </si>
  <si>
    <t>　　　　　　　　城市建设支出</t>
    <phoneticPr fontId="27" type="noConversion"/>
  </si>
  <si>
    <t>　　　　　　　　补助被征地农民支出</t>
    <phoneticPr fontId="27" type="noConversion"/>
  </si>
  <si>
    <r>
      <t xml:space="preserve">                                </t>
    </r>
    <r>
      <rPr>
        <sz val="12"/>
        <rFont val="宋体"/>
        <family val="3"/>
        <charset val="134"/>
      </rPr>
      <t>其他国有土地使用权出让收入安排的支出</t>
    </r>
    <phoneticPr fontId="27" type="noConversion"/>
  </si>
  <si>
    <t>三、地方公共财政预算收入小计</t>
    <phoneticPr fontId="27" type="noConversion"/>
  </si>
  <si>
    <t>十五、自然资源海洋气象等支出</t>
    <phoneticPr fontId="27" type="noConversion"/>
  </si>
  <si>
    <t>公共财政预算支出合计</t>
    <phoneticPr fontId="27" type="noConversion"/>
  </si>
  <si>
    <t>上级专项补助</t>
    <phoneticPr fontId="27" type="noConversion"/>
  </si>
  <si>
    <t>附件1</t>
    <phoneticPr fontId="27" type="noConversion"/>
  </si>
  <si>
    <t>附件2</t>
    <phoneticPr fontId="27" type="noConversion"/>
  </si>
  <si>
    <t>附件3</t>
    <phoneticPr fontId="27" type="noConversion"/>
  </si>
  <si>
    <t>六、调入资金</t>
    <phoneticPr fontId="27" type="noConversion"/>
  </si>
  <si>
    <t>七、调入预算稳定调节基金</t>
    <phoneticPr fontId="27" type="noConversion"/>
  </si>
  <si>
    <t>八、上年结余</t>
    <phoneticPr fontId="27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</si>
</sst>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);[Red]\(0\)"/>
    <numFmt numFmtId="177" formatCode="#,##0_ "/>
    <numFmt numFmtId="178" formatCode="0_ ;[Red]\-0\ "/>
    <numFmt numFmtId="179" formatCode="0_ "/>
    <numFmt numFmtId="180" formatCode="0.00_ "/>
    <numFmt numFmtId="181" formatCode="_ * #,##0_ ;_ * \-#,##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4"/>
      <name val="黑体"/>
      <family val="3"/>
      <charset val="134"/>
    </font>
    <font>
      <sz val="18"/>
      <name val="方正小标宋简体"/>
      <charset val="134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仿宋_GB2312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Times New Roman"/>
      <family val="1"/>
    </font>
    <font>
      <b/>
      <sz val="10"/>
      <name val="宋体"/>
      <family val="3"/>
      <charset val="134"/>
      <scheme val="minor"/>
    </font>
    <font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仿宋_GB2312"/>
      <charset val="134"/>
    </font>
    <font>
      <b/>
      <sz val="12"/>
      <color theme="1"/>
      <name val="宋体"/>
      <family val="3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139">
    <xf numFmtId="0" fontId="0" fillId="0" borderId="0" xfId="0">
      <alignment vertical="center"/>
    </xf>
    <xf numFmtId="0" fontId="1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6" fillId="0" borderId="0" xfId="4" applyFont="1" applyFill="1" applyBorder="1"/>
    <xf numFmtId="0" fontId="8" fillId="0" borderId="1" xfId="4" applyFont="1" applyFill="1" applyBorder="1"/>
    <xf numFmtId="177" fontId="8" fillId="0" borderId="0" xfId="4" applyNumberFormat="1" applyFont="1" applyFill="1" applyBorder="1"/>
    <xf numFmtId="0" fontId="8" fillId="0" borderId="0" xfId="4" applyFont="1" applyFill="1" applyBorder="1"/>
    <xf numFmtId="177" fontId="4" fillId="0" borderId="0" xfId="4" applyNumberFormat="1" applyFont="1" applyFill="1" applyBorder="1"/>
    <xf numFmtId="177" fontId="9" fillId="0" borderId="2" xfId="4" applyNumberFormat="1" applyFont="1" applyFill="1" applyBorder="1" applyAlignment="1">
      <alignment horizontal="center" vertical="center" wrapText="1"/>
    </xf>
    <xf numFmtId="177" fontId="9" fillId="0" borderId="2" xfId="4" applyNumberFormat="1" applyFont="1" applyFill="1" applyBorder="1" applyAlignment="1">
      <alignment horizontal="center" vertical="center"/>
    </xf>
    <xf numFmtId="3" fontId="8" fillId="0" borderId="9" xfId="4" applyNumberFormat="1" applyFont="1" applyFill="1" applyBorder="1" applyAlignment="1" applyProtection="1">
      <alignment vertical="center"/>
    </xf>
    <xf numFmtId="177" fontId="4" fillId="0" borderId="2" xfId="0" applyNumberFormat="1" applyFont="1" applyFill="1" applyBorder="1" applyAlignment="1"/>
    <xf numFmtId="3" fontId="10" fillId="0" borderId="2" xfId="4" applyNumberFormat="1" applyFont="1" applyFill="1" applyBorder="1" applyAlignment="1" applyProtection="1">
      <alignment vertical="center"/>
    </xf>
    <xf numFmtId="177" fontId="8" fillId="0" borderId="2" xfId="0" applyNumberFormat="1" applyFont="1" applyFill="1" applyBorder="1" applyAlignment="1"/>
    <xf numFmtId="3" fontId="8" fillId="0" borderId="2" xfId="4" applyNumberFormat="1" applyFont="1" applyFill="1" applyBorder="1" applyAlignment="1" applyProtection="1">
      <alignment vertical="center"/>
    </xf>
    <xf numFmtId="0" fontId="8" fillId="0" borderId="2" xfId="0" applyFont="1" applyBorder="1" applyAlignment="1"/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/>
    <xf numFmtId="3" fontId="10" fillId="0" borderId="9" xfId="4" applyNumberFormat="1" applyFont="1" applyFill="1" applyBorder="1" applyAlignment="1" applyProtection="1">
      <alignment vertical="center"/>
    </xf>
    <xf numFmtId="177" fontId="8" fillId="0" borderId="5" xfId="0" applyNumberFormat="1" applyFont="1" applyFill="1" applyBorder="1" applyAlignment="1"/>
    <xf numFmtId="0" fontId="11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0" fillId="0" borderId="2" xfId="0" applyFont="1" applyBorder="1" applyAlignment="1"/>
    <xf numFmtId="177" fontId="8" fillId="0" borderId="2" xfId="0" applyNumberFormat="1" applyFont="1" applyFill="1" applyBorder="1" applyAlignment="1">
      <alignment horizontal="right"/>
    </xf>
    <xf numFmtId="177" fontId="8" fillId="2" borderId="2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178" fontId="14" fillId="0" borderId="0" xfId="0" applyNumberFormat="1" applyFont="1">
      <alignment vertical="center"/>
    </xf>
    <xf numFmtId="0" fontId="14" fillId="0" borderId="0" xfId="0" applyNumberFormat="1" applyFont="1">
      <alignment vertical="center"/>
    </xf>
    <xf numFmtId="176" fontId="14" fillId="0" borderId="0" xfId="0" applyNumberFormat="1" applyFont="1" applyAlignment="1">
      <alignment horizontal="right" vertical="center"/>
    </xf>
    <xf numFmtId="179" fontId="14" fillId="2" borderId="0" xfId="0" applyNumberFormat="1" applyFont="1" applyFill="1">
      <alignment vertical="center"/>
    </xf>
    <xf numFmtId="179" fontId="14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1" applyNumberFormat="1" applyFont="1" applyFill="1" applyAlignment="1">
      <alignment horizontal="right" vertical="center" wrapText="1"/>
    </xf>
    <xf numFmtId="178" fontId="8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right" vertical="center" wrapText="1"/>
    </xf>
    <xf numFmtId="176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 wrapText="1"/>
    </xf>
    <xf numFmtId="176" fontId="16" fillId="0" borderId="2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179" fontId="4" fillId="0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79" fontId="8" fillId="0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179" fontId="8" fillId="2" borderId="2" xfId="1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9" fontId="8" fillId="2" borderId="0" xfId="1" applyNumberFormat="1" applyFont="1" applyFill="1" applyAlignment="1">
      <alignment horizontal="right" vertical="center" wrapText="1"/>
    </xf>
    <xf numFmtId="179" fontId="14" fillId="0" borderId="0" xfId="1" applyNumberFormat="1" applyFont="1" applyAlignment="1">
      <alignment horizontal="right" vertical="center" wrapText="1"/>
    </xf>
    <xf numFmtId="176" fontId="18" fillId="0" borderId="2" xfId="1" applyNumberFormat="1" applyFont="1" applyFill="1" applyBorder="1" applyAlignment="1">
      <alignment horizontal="center" vertical="center" wrapText="1"/>
    </xf>
    <xf numFmtId="179" fontId="18" fillId="2" borderId="2" xfId="1" applyNumberFormat="1" applyFont="1" applyFill="1" applyBorder="1" applyAlignment="1">
      <alignment horizontal="center" vertical="center" wrapText="1"/>
    </xf>
    <xf numFmtId="179" fontId="17" fillId="0" borderId="2" xfId="0" applyNumberFormat="1" applyFont="1" applyBorder="1" applyAlignment="1">
      <alignment horizontal="right" vertical="center"/>
    </xf>
    <xf numFmtId="179" fontId="17" fillId="2" borderId="2" xfId="0" applyNumberFormat="1" applyFont="1" applyFill="1" applyBorder="1">
      <alignment vertical="center"/>
    </xf>
    <xf numFmtId="179" fontId="4" fillId="2" borderId="2" xfId="1" applyNumberFormat="1" applyFont="1" applyFill="1" applyBorder="1" applyAlignment="1">
      <alignment horizontal="right" vertical="center" wrapText="1"/>
    </xf>
    <xf numFmtId="179" fontId="4" fillId="0" borderId="2" xfId="1" applyNumberFormat="1" applyFont="1" applyBorder="1" applyAlignment="1">
      <alignment horizontal="right" vertical="center" wrapText="1"/>
    </xf>
    <xf numFmtId="179" fontId="8" fillId="0" borderId="2" xfId="1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9" fontId="17" fillId="0" borderId="2" xfId="0" applyNumberFormat="1" applyFont="1" applyBorder="1" applyAlignment="1">
      <alignment horizontal="right" vertical="center"/>
    </xf>
    <xf numFmtId="10" fontId="14" fillId="2" borderId="0" xfId="0" applyNumberFormat="1" applyFont="1" applyFill="1">
      <alignment vertical="center"/>
    </xf>
    <xf numFmtId="180" fontId="14" fillId="0" borderId="0" xfId="0" applyNumberFormat="1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1" fontId="6" fillId="0" borderId="0" xfId="4" applyNumberFormat="1" applyFont="1" applyAlignment="1">
      <alignment horizontal="left"/>
    </xf>
    <xf numFmtId="181" fontId="8" fillId="0" borderId="0" xfId="1" applyNumberFormat="1" applyFont="1" applyFill="1" applyAlignment="1">
      <alignment horizontal="right" vertical="center"/>
    </xf>
    <xf numFmtId="181" fontId="19" fillId="0" borderId="0" xfId="1" applyNumberFormat="1" applyFont="1" applyFill="1" applyAlignment="1">
      <alignment horizontal="right" vertical="center"/>
    </xf>
    <xf numFmtId="1" fontId="8" fillId="0" borderId="2" xfId="4" applyNumberFormat="1" applyFont="1" applyBorder="1" applyAlignment="1"/>
    <xf numFmtId="181" fontId="4" fillId="0" borderId="2" xfId="1" applyNumberFormat="1" applyFont="1" applyFill="1" applyBorder="1" applyAlignment="1">
      <alignment horizontal="right" vertical="center"/>
    </xf>
    <xf numFmtId="1" fontId="8" fillId="0" borderId="2" xfId="4" applyNumberFormat="1" applyFont="1" applyBorder="1"/>
    <xf numFmtId="0" fontId="20" fillId="0" borderId="2" xfId="0" applyFont="1" applyFill="1" applyBorder="1" applyAlignment="1">
      <alignment horizontal="right" vertical="center"/>
    </xf>
    <xf numFmtId="181" fontId="8" fillId="0" borderId="2" xfId="1" applyNumberFormat="1" applyFont="1" applyFill="1" applyBorder="1" applyAlignment="1">
      <alignment horizontal="right" vertical="center"/>
    </xf>
    <xf numFmtId="0" fontId="8" fillId="0" borderId="2" xfId="4" applyFont="1" applyBorder="1"/>
    <xf numFmtId="0" fontId="5" fillId="0" borderId="2" xfId="4" applyFont="1" applyBorder="1"/>
    <xf numFmtId="181" fontId="18" fillId="0" borderId="2" xfId="0" applyNumberFormat="1" applyFont="1" applyFill="1" applyBorder="1" applyAlignment="1">
      <alignment horizontal="right" vertical="center"/>
    </xf>
    <xf numFmtId="181" fontId="4" fillId="2" borderId="2" xfId="1" applyNumberFormat="1" applyFont="1" applyFill="1" applyBorder="1" applyAlignment="1">
      <alignment horizontal="right" vertical="center"/>
    </xf>
    <xf numFmtId="181" fontId="0" fillId="0" borderId="0" xfId="0" applyNumberFormat="1">
      <alignment vertical="center"/>
    </xf>
    <xf numFmtId="1" fontId="8" fillId="2" borderId="2" xfId="4" applyNumberFormat="1" applyFont="1" applyFill="1" applyBorder="1"/>
    <xf numFmtId="181" fontId="8" fillId="2" borderId="2" xfId="1" applyNumberFormat="1" applyFont="1" applyFill="1" applyBorder="1" applyAlignment="1">
      <alignment horizontal="right" vertical="center"/>
    </xf>
    <xf numFmtId="0" fontId="8" fillId="0" borderId="2" xfId="4" applyNumberFormat="1" applyFont="1" applyBorder="1" applyAlignment="1" applyProtection="1">
      <alignment vertical="center"/>
      <protection locked="0"/>
    </xf>
    <xf numFmtId="1" fontId="4" fillId="0" borderId="2" xfId="4" applyNumberFormat="1" applyFont="1" applyBorder="1" applyAlignment="1">
      <alignment horizontal="center"/>
    </xf>
    <xf numFmtId="3" fontId="19" fillId="0" borderId="9" xfId="4" applyNumberFormat="1" applyFont="1" applyFill="1" applyBorder="1" applyAlignment="1" applyProtection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/>
    </xf>
    <xf numFmtId="181" fontId="4" fillId="2" borderId="0" xfId="1" applyNumberFormat="1" applyFont="1" applyFill="1" applyBorder="1" applyAlignment="1">
      <alignment horizontal="right" vertical="center"/>
    </xf>
    <xf numFmtId="181" fontId="8" fillId="2" borderId="0" xfId="1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19" fillId="0" borderId="2" xfId="0" applyFont="1" applyBorder="1" applyAlignment="1"/>
    <xf numFmtId="176" fontId="14" fillId="0" borderId="2" xfId="0" applyNumberFormat="1" applyFont="1" applyBorder="1" applyAlignment="1">
      <alignment horizontal="right" vertical="center"/>
    </xf>
    <xf numFmtId="3" fontId="11" fillId="0" borderId="2" xfId="4" applyNumberFormat="1" applyFont="1" applyFill="1" applyBorder="1" applyAlignment="1" applyProtection="1">
      <alignment vertical="center"/>
    </xf>
    <xf numFmtId="0" fontId="0" fillId="0" borderId="2" xfId="0" applyBorder="1" applyAlignment="1"/>
    <xf numFmtId="0" fontId="0" fillId="0" borderId="2" xfId="0" applyFill="1" applyBorder="1" applyAlignment="1"/>
    <xf numFmtId="0" fontId="0" fillId="0" borderId="0" xfId="0" applyBorder="1" applyAlignment="1"/>
    <xf numFmtId="0" fontId="1" fillId="0" borderId="0" xfId="0" applyFont="1" applyBorder="1" applyAlignment="1"/>
    <xf numFmtId="177" fontId="8" fillId="0" borderId="0" xfId="0" applyNumberFormat="1" applyFont="1" applyFill="1" applyBorder="1" applyAlignment="1"/>
    <xf numFmtId="177" fontId="8" fillId="0" borderId="0" xfId="0" applyNumberFormat="1" applyFont="1" applyFill="1" applyBorder="1" applyAlignment="1">
      <alignment horizontal="right"/>
    </xf>
    <xf numFmtId="177" fontId="4" fillId="0" borderId="0" xfId="0" applyNumberFormat="1" applyFont="1" applyFill="1" applyBorder="1" applyAlignment="1"/>
    <xf numFmtId="1" fontId="3" fillId="0" borderId="2" xfId="4" applyNumberFormat="1" applyFont="1" applyBorder="1" applyAlignment="1"/>
    <xf numFmtId="0" fontId="3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79" fontId="17" fillId="0" borderId="2" xfId="0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179" fontId="17" fillId="0" borderId="2" xfId="0" applyNumberFormat="1" applyFont="1" applyFill="1" applyBorder="1">
      <alignment vertical="center"/>
    </xf>
    <xf numFmtId="1" fontId="3" fillId="0" borderId="2" xfId="4" applyNumberFormat="1" applyFont="1" applyBorder="1" applyAlignment="1">
      <alignment horizontal="center" vertical="center"/>
    </xf>
    <xf numFmtId="181" fontId="3" fillId="0" borderId="3" xfId="1" applyNumberFormat="1" applyFont="1" applyFill="1" applyBorder="1" applyAlignment="1">
      <alignment horizontal="center" vertical="center" wrapText="1"/>
    </xf>
    <xf numFmtId="181" fontId="3" fillId="0" borderId="10" xfId="1" applyNumberFormat="1" applyFont="1" applyFill="1" applyBorder="1" applyAlignment="1">
      <alignment horizontal="center" vertical="center"/>
    </xf>
    <xf numFmtId="181" fontId="3" fillId="0" borderId="8" xfId="1" applyNumberFormat="1" applyFont="1" applyFill="1" applyBorder="1" applyAlignment="1">
      <alignment horizontal="center" vertical="center"/>
    </xf>
    <xf numFmtId="181" fontId="3" fillId="0" borderId="10" xfId="1" applyNumberFormat="1" applyFont="1" applyFill="1" applyBorder="1" applyAlignment="1">
      <alignment horizontal="center" vertical="center" wrapText="1"/>
    </xf>
    <xf numFmtId="181" fontId="3" fillId="0" borderId="8" xfId="1" applyNumberFormat="1" applyFont="1" applyFill="1" applyBorder="1" applyAlignment="1">
      <alignment horizontal="center" vertical="center" wrapText="1"/>
    </xf>
    <xf numFmtId="1" fontId="7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right" vertical="center"/>
    </xf>
    <xf numFmtId="1" fontId="28" fillId="0" borderId="0" xfId="4" applyNumberFormat="1" applyFont="1" applyAlignment="1">
      <alignment horizontal="center"/>
    </xf>
    <xf numFmtId="176" fontId="12" fillId="0" borderId="2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9" fontId="12" fillId="0" borderId="2" xfId="1" applyNumberFormat="1" applyFont="1" applyBorder="1" applyAlignment="1">
      <alignment horizontal="center" vertical="center" wrapText="1"/>
    </xf>
    <xf numFmtId="179" fontId="15" fillId="0" borderId="2" xfId="1" applyNumberFormat="1" applyFont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177" fontId="4" fillId="0" borderId="5" xfId="4" applyNumberFormat="1" applyFont="1" applyFill="1" applyBorder="1" applyAlignment="1">
      <alignment horizontal="center" vertical="center"/>
    </xf>
    <xf numFmtId="177" fontId="4" fillId="0" borderId="6" xfId="4" applyNumberFormat="1" applyFont="1" applyFill="1" applyBorder="1" applyAlignment="1">
      <alignment horizontal="center" vertical="center"/>
    </xf>
    <xf numFmtId="0" fontId="4" fillId="0" borderId="4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</cellXfs>
  <cellStyles count="5">
    <cellStyle name="常规" xfId="0" builtinId="0"/>
    <cellStyle name="常规 2" xfId="3"/>
    <cellStyle name="常规 2 2" xfId="2"/>
    <cellStyle name="常规_Sheet1" xfId="4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9"/>
  <sheetViews>
    <sheetView topLeftCell="A34" workbookViewId="0">
      <selection activeCell="D30" sqref="D30"/>
    </sheetView>
  </sheetViews>
  <sheetFormatPr defaultColWidth="9" defaultRowHeight="13.5"/>
  <cols>
    <col min="1" max="1" width="51" customWidth="1"/>
    <col min="2" max="2" width="10.875" style="71" customWidth="1"/>
    <col min="3" max="3" width="14" style="71" customWidth="1"/>
    <col min="4" max="4" width="13.125" style="71" customWidth="1"/>
    <col min="5" max="5" width="10.125" customWidth="1"/>
    <col min="6" max="6" width="9.5" customWidth="1"/>
  </cols>
  <sheetData>
    <row r="1" spans="1:5" ht="18.75">
      <c r="A1" s="72" t="s">
        <v>235</v>
      </c>
    </row>
    <row r="2" spans="1:5">
      <c r="A2" s="120" t="s">
        <v>196</v>
      </c>
      <c r="B2" s="121"/>
      <c r="C2" s="121"/>
      <c r="D2" s="121"/>
    </row>
    <row r="3" spans="1:5">
      <c r="A3" s="120"/>
      <c r="B3" s="121"/>
      <c r="C3" s="121"/>
      <c r="D3" s="121"/>
    </row>
    <row r="4" spans="1:5" ht="15.75">
      <c r="B4" s="73"/>
      <c r="C4" s="73"/>
      <c r="D4" s="74" t="s">
        <v>0</v>
      </c>
    </row>
    <row r="5" spans="1:5">
      <c r="A5" s="114" t="s">
        <v>1</v>
      </c>
      <c r="B5" s="115" t="s">
        <v>195</v>
      </c>
      <c r="C5" s="115" t="s">
        <v>2</v>
      </c>
      <c r="D5" s="115" t="s">
        <v>3</v>
      </c>
    </row>
    <row r="6" spans="1:5">
      <c r="A6" s="114"/>
      <c r="B6" s="116"/>
      <c r="C6" s="118"/>
      <c r="D6" s="118"/>
    </row>
    <row r="7" spans="1:5" ht="17.45" customHeight="1">
      <c r="A7" s="114"/>
      <c r="B7" s="117"/>
      <c r="C7" s="119"/>
      <c r="D7" s="119"/>
    </row>
    <row r="8" spans="1:5" s="70" customFormat="1" ht="20.100000000000001" customHeight="1">
      <c r="A8" s="75" t="s">
        <v>4</v>
      </c>
      <c r="B8" s="76">
        <f>SUM(B9:B21)</f>
        <v>32967</v>
      </c>
      <c r="C8" s="76">
        <f>SUM(C9:C21)</f>
        <v>125</v>
      </c>
      <c r="D8" s="76">
        <f>SUM(D9:D21)</f>
        <v>33092</v>
      </c>
      <c r="E8" s="90"/>
    </row>
    <row r="9" spans="1:5" ht="20.100000000000001" customHeight="1">
      <c r="A9" s="77" t="s">
        <v>5</v>
      </c>
      <c r="B9" s="78">
        <v>10607</v>
      </c>
      <c r="C9" s="79">
        <f>D9-B9</f>
        <v>-1140</v>
      </c>
      <c r="D9" s="79">
        <v>9467</v>
      </c>
    </row>
    <row r="10" spans="1:5" ht="20.100000000000001" customHeight="1">
      <c r="A10" s="77" t="s">
        <v>202</v>
      </c>
      <c r="B10" s="78">
        <v>5628</v>
      </c>
      <c r="C10" s="79">
        <f t="shared" ref="C10:C21" si="0">D10-B10</f>
        <v>750</v>
      </c>
      <c r="D10" s="79">
        <v>6378</v>
      </c>
    </row>
    <row r="11" spans="1:5" ht="20.100000000000001" customHeight="1">
      <c r="A11" s="80" t="s">
        <v>203</v>
      </c>
      <c r="B11" s="78">
        <v>687</v>
      </c>
      <c r="C11" s="79">
        <f t="shared" si="0"/>
        <v>0</v>
      </c>
      <c r="D11" s="79">
        <v>687</v>
      </c>
    </row>
    <row r="12" spans="1:5" ht="20.100000000000001" customHeight="1">
      <c r="A12" s="81" t="s">
        <v>204</v>
      </c>
      <c r="B12" s="78">
        <v>280</v>
      </c>
      <c r="C12" s="79">
        <f t="shared" si="0"/>
        <v>70</v>
      </c>
      <c r="D12" s="79">
        <v>350</v>
      </c>
    </row>
    <row r="13" spans="1:5" ht="20.100000000000001" customHeight="1">
      <c r="A13" s="77" t="s">
        <v>205</v>
      </c>
      <c r="B13" s="78">
        <v>1810</v>
      </c>
      <c r="C13" s="79">
        <f t="shared" si="0"/>
        <v>220</v>
      </c>
      <c r="D13" s="79">
        <v>2030</v>
      </c>
    </row>
    <row r="14" spans="1:5" ht="20.100000000000001" customHeight="1">
      <c r="A14" s="77" t="s">
        <v>206</v>
      </c>
      <c r="B14" s="78">
        <v>1270</v>
      </c>
      <c r="C14" s="79">
        <f t="shared" si="0"/>
        <v>155</v>
      </c>
      <c r="D14" s="79">
        <v>1425</v>
      </c>
    </row>
    <row r="15" spans="1:5" ht="20.100000000000001" customHeight="1">
      <c r="A15" s="77" t="s">
        <v>207</v>
      </c>
      <c r="B15" s="78">
        <v>1330</v>
      </c>
      <c r="C15" s="79">
        <f t="shared" si="0"/>
        <v>0</v>
      </c>
      <c r="D15" s="79">
        <v>1330</v>
      </c>
    </row>
    <row r="16" spans="1:5" ht="20.100000000000001" customHeight="1">
      <c r="A16" s="77" t="s">
        <v>208</v>
      </c>
      <c r="B16" s="78">
        <v>230</v>
      </c>
      <c r="C16" s="79">
        <f t="shared" si="0"/>
        <v>0</v>
      </c>
      <c r="D16" s="79">
        <v>230</v>
      </c>
    </row>
    <row r="17" spans="1:6" ht="20.100000000000001" customHeight="1">
      <c r="A17" s="77" t="s">
        <v>209</v>
      </c>
      <c r="B17" s="78">
        <v>2100</v>
      </c>
      <c r="C17" s="79">
        <f t="shared" si="0"/>
        <v>0</v>
      </c>
      <c r="D17" s="79">
        <v>2100</v>
      </c>
    </row>
    <row r="18" spans="1:6" ht="20.100000000000001" customHeight="1">
      <c r="A18" s="77" t="s">
        <v>210</v>
      </c>
      <c r="B18" s="78">
        <v>1112</v>
      </c>
      <c r="C18" s="79">
        <f t="shared" si="0"/>
        <v>0</v>
      </c>
      <c r="D18" s="79">
        <v>1112</v>
      </c>
    </row>
    <row r="19" spans="1:6" ht="20.100000000000001" customHeight="1">
      <c r="A19" s="77" t="s">
        <v>211</v>
      </c>
      <c r="B19" s="78">
        <v>990</v>
      </c>
      <c r="C19" s="79">
        <f t="shared" si="0"/>
        <v>70</v>
      </c>
      <c r="D19" s="79">
        <v>1060</v>
      </c>
    </row>
    <row r="20" spans="1:6" ht="20.100000000000001" customHeight="1">
      <c r="A20" s="77" t="s">
        <v>212</v>
      </c>
      <c r="B20" s="78">
        <v>5200</v>
      </c>
      <c r="C20" s="79">
        <f t="shared" si="0"/>
        <v>0</v>
      </c>
      <c r="D20" s="79">
        <v>5200</v>
      </c>
    </row>
    <row r="21" spans="1:6" ht="20.100000000000001" customHeight="1">
      <c r="A21" s="77" t="s">
        <v>213</v>
      </c>
      <c r="B21" s="78">
        <v>1723</v>
      </c>
      <c r="C21" s="79">
        <f t="shared" si="0"/>
        <v>0</v>
      </c>
      <c r="D21" s="79">
        <v>1723</v>
      </c>
    </row>
    <row r="22" spans="1:6" s="70" customFormat="1" ht="20.100000000000001" customHeight="1">
      <c r="A22" s="75" t="s">
        <v>6</v>
      </c>
      <c r="B22" s="82">
        <f>SUM(B23:B29)</f>
        <v>45000</v>
      </c>
      <c r="C22" s="82">
        <f>SUM(C23:C29)</f>
        <v>-10000</v>
      </c>
      <c r="D22" s="82">
        <f>SUM(D23:D29)</f>
        <v>35000</v>
      </c>
      <c r="E22" s="91"/>
    </row>
    <row r="23" spans="1:6" ht="20.100000000000001" customHeight="1">
      <c r="A23" s="77" t="s">
        <v>7</v>
      </c>
      <c r="B23" s="79">
        <v>1470</v>
      </c>
      <c r="C23" s="79">
        <f>D23-B23</f>
        <v>30</v>
      </c>
      <c r="D23" s="79">
        <v>1500</v>
      </c>
    </row>
    <row r="24" spans="1:6" ht="20.100000000000001" customHeight="1">
      <c r="A24" s="77" t="s">
        <v>8</v>
      </c>
      <c r="B24" s="79">
        <v>2250</v>
      </c>
      <c r="C24" s="79">
        <f t="shared" ref="C24:C29" si="1">D24-B24</f>
        <v>850</v>
      </c>
      <c r="D24" s="79">
        <v>3100</v>
      </c>
    </row>
    <row r="25" spans="1:6" ht="20.100000000000001" customHeight="1">
      <c r="A25" s="77" t="s">
        <v>9</v>
      </c>
      <c r="B25" s="79">
        <v>3107</v>
      </c>
      <c r="C25" s="79">
        <f t="shared" si="1"/>
        <v>923</v>
      </c>
      <c r="D25" s="79">
        <v>4030</v>
      </c>
    </row>
    <row r="26" spans="1:6" ht="20.100000000000001" customHeight="1">
      <c r="A26" s="77" t="s">
        <v>10</v>
      </c>
      <c r="B26" s="79">
        <v>678</v>
      </c>
      <c r="C26" s="79">
        <f t="shared" si="1"/>
        <v>17822</v>
      </c>
      <c r="D26" s="79">
        <v>18500</v>
      </c>
    </row>
    <row r="27" spans="1:6" ht="20.100000000000001" customHeight="1">
      <c r="A27" s="77" t="s">
        <v>11</v>
      </c>
      <c r="B27" s="79">
        <v>23430</v>
      </c>
      <c r="C27" s="79">
        <f t="shared" si="1"/>
        <v>-23430</v>
      </c>
      <c r="D27" s="79"/>
    </row>
    <row r="28" spans="1:6" ht="20.100000000000001" customHeight="1">
      <c r="A28" s="77" t="s">
        <v>12</v>
      </c>
      <c r="B28" s="79">
        <v>502</v>
      </c>
      <c r="C28" s="79">
        <f t="shared" si="1"/>
        <v>7318</v>
      </c>
      <c r="D28" s="79">
        <v>7820</v>
      </c>
    </row>
    <row r="29" spans="1:6" ht="20.100000000000001" customHeight="1">
      <c r="A29" s="77" t="s">
        <v>13</v>
      </c>
      <c r="B29" s="79">
        <v>13563</v>
      </c>
      <c r="C29" s="79">
        <f t="shared" si="1"/>
        <v>-13513</v>
      </c>
      <c r="D29" s="79">
        <v>50</v>
      </c>
    </row>
    <row r="30" spans="1:6" ht="20.100000000000001" customHeight="1">
      <c r="A30" s="105" t="s">
        <v>231</v>
      </c>
      <c r="B30" s="83">
        <f>SUM(B8+B22)</f>
        <v>77967</v>
      </c>
      <c r="C30" s="83">
        <f>SUM(C8+C22)</f>
        <v>-9875</v>
      </c>
      <c r="D30" s="83">
        <f>SUM(D8+D22)</f>
        <v>68092</v>
      </c>
      <c r="E30" s="92"/>
      <c r="F30" s="84"/>
    </row>
    <row r="31" spans="1:6" ht="20.100000000000001" customHeight="1">
      <c r="A31" s="85" t="s">
        <v>14</v>
      </c>
      <c r="B31" s="86">
        <f>SUM(B32:B34)</f>
        <v>37033</v>
      </c>
      <c r="C31" s="86">
        <f>SUM(C32:C34)</f>
        <v>-125</v>
      </c>
      <c r="D31" s="86">
        <f>SUM(D32:D34)</f>
        <v>36908</v>
      </c>
      <c r="E31" s="93"/>
    </row>
    <row r="32" spans="1:6" ht="20.100000000000001" customHeight="1">
      <c r="A32" s="85" t="s">
        <v>15</v>
      </c>
      <c r="B32" s="86">
        <v>16129</v>
      </c>
      <c r="C32" s="86">
        <f>D32-B32</f>
        <v>-1439</v>
      </c>
      <c r="D32" s="86">
        <v>14690</v>
      </c>
    </row>
    <row r="33" spans="1:6" ht="20.100000000000001" customHeight="1">
      <c r="A33" s="85" t="s">
        <v>16</v>
      </c>
      <c r="B33" s="86">
        <v>12906</v>
      </c>
      <c r="C33" s="86">
        <f t="shared" ref="C33:C34" si="2">D33-B33</f>
        <v>1500</v>
      </c>
      <c r="D33" s="86">
        <v>14406</v>
      </c>
    </row>
    <row r="34" spans="1:6" ht="20.100000000000001" customHeight="1">
      <c r="A34" s="85" t="s">
        <v>17</v>
      </c>
      <c r="B34" s="86">
        <v>7998</v>
      </c>
      <c r="C34" s="86">
        <f t="shared" si="2"/>
        <v>-186</v>
      </c>
      <c r="D34" s="86">
        <v>7812</v>
      </c>
    </row>
    <row r="35" spans="1:6" ht="20.100000000000001" customHeight="1">
      <c r="A35" s="85" t="s">
        <v>18</v>
      </c>
      <c r="B35" s="83">
        <f>B30+B31</f>
        <v>115000</v>
      </c>
      <c r="C35" s="86">
        <f>C30+C31</f>
        <v>-10000</v>
      </c>
      <c r="D35" s="83">
        <f>D30+D31</f>
        <v>105000</v>
      </c>
    </row>
    <row r="36" spans="1:6" s="70" customFormat="1" ht="20.100000000000001" customHeight="1">
      <c r="A36" s="75" t="s">
        <v>19</v>
      </c>
      <c r="B36" s="83">
        <f>SUM(B37+B43+B44)</f>
        <v>103515</v>
      </c>
      <c r="C36" s="83">
        <f>SUM(C37+C43+C44)</f>
        <v>110949</v>
      </c>
      <c r="D36" s="83">
        <f>SUM(D37+D43+D44)</f>
        <v>214464</v>
      </c>
    </row>
    <row r="37" spans="1:6" ht="20.100000000000001" customHeight="1">
      <c r="A37" s="77" t="s">
        <v>20</v>
      </c>
      <c r="B37" s="79">
        <f>SUM(B38:B42)</f>
        <v>7404</v>
      </c>
      <c r="C37" s="79">
        <f>SUM(C38:C42)</f>
        <v>0</v>
      </c>
      <c r="D37" s="79">
        <f>SUM(D38:D42)</f>
        <v>7404</v>
      </c>
    </row>
    <row r="38" spans="1:6" ht="20.100000000000001" customHeight="1">
      <c r="A38" s="77" t="s">
        <v>21</v>
      </c>
      <c r="B38" s="79">
        <v>3655</v>
      </c>
      <c r="C38" s="79">
        <v>0</v>
      </c>
      <c r="D38" s="79">
        <v>3655</v>
      </c>
      <c r="E38" s="84"/>
    </row>
    <row r="39" spans="1:6" ht="20.100000000000001" customHeight="1">
      <c r="A39" s="77" t="s">
        <v>22</v>
      </c>
      <c r="B39" s="79">
        <v>817</v>
      </c>
      <c r="C39" s="79">
        <v>0</v>
      </c>
      <c r="D39" s="79">
        <v>817</v>
      </c>
      <c r="E39" s="84"/>
    </row>
    <row r="40" spans="1:6" ht="20.100000000000001" customHeight="1">
      <c r="A40" s="77" t="s">
        <v>23</v>
      </c>
      <c r="B40" s="79">
        <v>2116</v>
      </c>
      <c r="C40" s="79">
        <v>0</v>
      </c>
      <c r="D40" s="79">
        <v>2116</v>
      </c>
      <c r="E40" s="84"/>
    </row>
    <row r="41" spans="1:6" ht="20.100000000000001" customHeight="1">
      <c r="A41" s="77" t="s">
        <v>24</v>
      </c>
      <c r="B41" s="79">
        <v>573</v>
      </c>
      <c r="C41" s="79">
        <v>0</v>
      </c>
      <c r="D41" s="79">
        <v>573</v>
      </c>
      <c r="E41" s="84"/>
    </row>
    <row r="42" spans="1:6" ht="20.100000000000001" customHeight="1">
      <c r="A42" s="77" t="s">
        <v>199</v>
      </c>
      <c r="B42" s="79">
        <v>243</v>
      </c>
      <c r="C42" s="79">
        <v>0</v>
      </c>
      <c r="D42" s="79">
        <v>243</v>
      </c>
      <c r="E42" s="84"/>
    </row>
    <row r="43" spans="1:6" ht="20.100000000000001" customHeight="1">
      <c r="A43" s="77" t="s">
        <v>25</v>
      </c>
      <c r="B43" s="79">
        <v>88341</v>
      </c>
      <c r="C43" s="79">
        <v>78324</v>
      </c>
      <c r="D43" s="79">
        <f>B43+C43</f>
        <v>166665</v>
      </c>
      <c r="E43" s="84"/>
      <c r="F43" s="84"/>
    </row>
    <row r="44" spans="1:6" ht="20.100000000000001" customHeight="1">
      <c r="A44" s="87" t="s">
        <v>26</v>
      </c>
      <c r="B44" s="79">
        <v>7770</v>
      </c>
      <c r="C44" s="79">
        <v>32625</v>
      </c>
      <c r="D44" s="79">
        <f>B44+C44</f>
        <v>40395</v>
      </c>
      <c r="E44" s="84"/>
      <c r="F44" s="84"/>
    </row>
    <row r="45" spans="1:6" s="70" customFormat="1" ht="20.100000000000001" customHeight="1">
      <c r="A45" s="75" t="s">
        <v>27</v>
      </c>
      <c r="B45" s="83"/>
      <c r="C45" s="83">
        <v>2300</v>
      </c>
      <c r="D45" s="83">
        <v>2300</v>
      </c>
      <c r="E45" s="84"/>
    </row>
    <row r="46" spans="1:6" s="70" customFormat="1" ht="20.100000000000001" customHeight="1">
      <c r="A46" s="105" t="s">
        <v>238</v>
      </c>
      <c r="B46" s="83">
        <v>43470</v>
      </c>
      <c r="C46" s="83">
        <v>-43470</v>
      </c>
      <c r="D46" s="83">
        <f>B46+C46</f>
        <v>0</v>
      </c>
    </row>
    <row r="47" spans="1:6" s="70" customFormat="1" ht="20.100000000000001" customHeight="1">
      <c r="A47" s="105" t="s">
        <v>239</v>
      </c>
      <c r="B47" s="83">
        <v>4050</v>
      </c>
      <c r="C47" s="83">
        <v>10727</v>
      </c>
      <c r="D47" s="83">
        <f>B47+C47</f>
        <v>14777</v>
      </c>
    </row>
    <row r="48" spans="1:6" s="70" customFormat="1" ht="20.100000000000001" customHeight="1">
      <c r="A48" s="105" t="s">
        <v>240</v>
      </c>
      <c r="B48" s="83">
        <v>10382</v>
      </c>
      <c r="C48" s="83"/>
      <c r="D48" s="83">
        <f>B48+C48</f>
        <v>10382</v>
      </c>
    </row>
    <row r="49" spans="1:4" ht="20.100000000000001" customHeight="1">
      <c r="A49" s="88" t="s">
        <v>28</v>
      </c>
      <c r="B49" s="76">
        <f>B30+B36+B45+B46+B47+B48</f>
        <v>239384</v>
      </c>
      <c r="C49" s="76">
        <f>C30+C36+C45+C46+C47+C48</f>
        <v>70631</v>
      </c>
      <c r="D49" s="76">
        <f>D30+D36+D45+D46+D47+D48</f>
        <v>310015</v>
      </c>
    </row>
    <row r="51" spans="1:4">
      <c r="B51"/>
      <c r="C51"/>
      <c r="D51"/>
    </row>
    <row r="52" spans="1:4">
      <c r="B52"/>
      <c r="C52"/>
      <c r="D52"/>
    </row>
    <row r="53" spans="1:4">
      <c r="B53"/>
      <c r="C53"/>
      <c r="D53"/>
    </row>
    <row r="54" spans="1:4">
      <c r="B54"/>
      <c r="C54"/>
      <c r="D54"/>
    </row>
    <row r="55" spans="1:4">
      <c r="B55"/>
      <c r="C55"/>
      <c r="D55"/>
    </row>
    <row r="56" spans="1:4">
      <c r="B56"/>
      <c r="C56"/>
      <c r="D56"/>
    </row>
    <row r="57" spans="1:4">
      <c r="B57"/>
      <c r="C57"/>
      <c r="D57"/>
    </row>
    <row r="58" spans="1:4">
      <c r="B58"/>
      <c r="C58"/>
      <c r="D58"/>
    </row>
    <row r="59" spans="1:4">
      <c r="B59"/>
      <c r="C59"/>
      <c r="D59"/>
    </row>
  </sheetData>
  <mergeCells count="5">
    <mergeCell ref="A5:A7"/>
    <mergeCell ref="B5:B7"/>
    <mergeCell ref="C5:C7"/>
    <mergeCell ref="D5:D7"/>
    <mergeCell ref="A2:D3"/>
  </mergeCells>
  <phoneticPr fontId="27" type="noConversion"/>
  <printOptions horizontalCentered="1"/>
  <pageMargins left="0.51181102362204722" right="0.51181102362204722" top="0.94488188976377963" bottom="0.98425196850393704" header="0.31496062992125984" footer="0.59055118110236227"/>
  <pageSetup paperSize="9" firstPageNumber="12" orientation="portrait" useFirstPageNumber="1" verticalDpi="300" r:id="rId1"/>
  <headerFooter differentOddEven="1">
    <oddFooter>&amp;L&amp;14— 6—</oddFooter>
    <evenFooter>&amp;R&amp;14— 7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pane xSplit="4" ySplit="5" topLeftCell="E105" activePane="bottomRight" state="frozen"/>
      <selection pane="topRight"/>
      <selection pane="bottomLeft"/>
      <selection pane="bottomRight" activeCell="B121" sqref="B121"/>
    </sheetView>
  </sheetViews>
  <sheetFormatPr defaultColWidth="9" defaultRowHeight="13.5"/>
  <cols>
    <col min="1" max="1" width="8.5" style="31" customWidth="1"/>
    <col min="2" max="2" width="35.25" style="32" customWidth="1"/>
    <col min="3" max="3" width="8.625" style="33" customWidth="1"/>
    <col min="4" max="4" width="8.25" style="34" customWidth="1"/>
    <col min="5" max="5" width="10" style="33" customWidth="1"/>
    <col min="6" max="6" width="0.125" style="33" customWidth="1"/>
    <col min="7" max="7" width="7.75" style="35" customWidth="1"/>
    <col min="8" max="8" width="9.625" style="33" hidden="1" customWidth="1"/>
    <col min="9" max="9" width="8.375" style="33" hidden="1" customWidth="1"/>
    <col min="10" max="10" width="8.25" style="36" customWidth="1"/>
    <col min="11" max="11" width="9.5" style="37" customWidth="1"/>
    <col min="12" max="12" width="14.375" style="38" customWidth="1"/>
    <col min="13" max="236" width="9" style="32"/>
    <col min="237" max="237" width="8.5" style="32" customWidth="1"/>
    <col min="238" max="238" width="33.875" style="32" customWidth="1"/>
    <col min="239" max="239" width="15" style="32" customWidth="1"/>
    <col min="240" max="240" width="10.875" style="32" customWidth="1"/>
    <col min="241" max="241" width="8.5" style="32" customWidth="1"/>
    <col min="242" max="242" width="9" style="32"/>
    <col min="243" max="243" width="8.375" style="32" customWidth="1"/>
    <col min="244" max="244" width="8.625" style="32" customWidth="1"/>
    <col min="245" max="245" width="8.375" style="32" customWidth="1"/>
    <col min="246" max="246" width="11.75" style="32" customWidth="1"/>
    <col min="247" max="247" width="9" style="32"/>
    <col min="248" max="249" width="10.5" style="32" customWidth="1"/>
    <col min="250" max="250" width="9" style="32"/>
    <col min="251" max="251" width="14.25" style="32" customWidth="1"/>
    <col min="252" max="492" width="9" style="32"/>
    <col min="493" max="493" width="8.5" style="32" customWidth="1"/>
    <col min="494" max="494" width="33.875" style="32" customWidth="1"/>
    <col min="495" max="495" width="15" style="32" customWidth="1"/>
    <col min="496" max="496" width="10.875" style="32" customWidth="1"/>
    <col min="497" max="497" width="8.5" style="32" customWidth="1"/>
    <col min="498" max="498" width="9" style="32"/>
    <col min="499" max="499" width="8.375" style="32" customWidth="1"/>
    <col min="500" max="500" width="8.625" style="32" customWidth="1"/>
    <col min="501" max="501" width="8.375" style="32" customWidth="1"/>
    <col min="502" max="502" width="11.75" style="32" customWidth="1"/>
    <col min="503" max="503" width="9" style="32"/>
    <col min="504" max="505" width="10.5" style="32" customWidth="1"/>
    <col min="506" max="506" width="9" style="32"/>
    <col min="507" max="507" width="14.25" style="32" customWidth="1"/>
    <col min="508" max="748" width="9" style="32"/>
    <col min="749" max="749" width="8.5" style="32" customWidth="1"/>
    <col min="750" max="750" width="33.875" style="32" customWidth="1"/>
    <col min="751" max="751" width="15" style="32" customWidth="1"/>
    <col min="752" max="752" width="10.875" style="32" customWidth="1"/>
    <col min="753" max="753" width="8.5" style="32" customWidth="1"/>
    <col min="754" max="754" width="9" style="32"/>
    <col min="755" max="755" width="8.375" style="32" customWidth="1"/>
    <col min="756" max="756" width="8.625" style="32" customWidth="1"/>
    <col min="757" max="757" width="8.375" style="32" customWidth="1"/>
    <col min="758" max="758" width="11.75" style="32" customWidth="1"/>
    <col min="759" max="759" width="9" style="32"/>
    <col min="760" max="761" width="10.5" style="32" customWidth="1"/>
    <col min="762" max="762" width="9" style="32"/>
    <col min="763" max="763" width="14.25" style="32" customWidth="1"/>
    <col min="764" max="1004" width="9" style="32"/>
    <col min="1005" max="1005" width="8.5" style="32" customWidth="1"/>
    <col min="1006" max="1006" width="33.875" style="32" customWidth="1"/>
    <col min="1007" max="1007" width="15" style="32" customWidth="1"/>
    <col min="1008" max="1008" width="10.875" style="32" customWidth="1"/>
    <col min="1009" max="1009" width="8.5" style="32" customWidth="1"/>
    <col min="1010" max="1010" width="9" style="32"/>
    <col min="1011" max="1011" width="8.375" style="32" customWidth="1"/>
    <col min="1012" max="1012" width="8.625" style="32" customWidth="1"/>
    <col min="1013" max="1013" width="8.375" style="32" customWidth="1"/>
    <col min="1014" max="1014" width="11.75" style="32" customWidth="1"/>
    <col min="1015" max="1015" width="9" style="32"/>
    <col min="1016" max="1017" width="10.5" style="32" customWidth="1"/>
    <col min="1018" max="1018" width="9" style="32"/>
    <col min="1019" max="1019" width="14.25" style="32" customWidth="1"/>
    <col min="1020" max="1260" width="9" style="32"/>
    <col min="1261" max="1261" width="8.5" style="32" customWidth="1"/>
    <col min="1262" max="1262" width="33.875" style="32" customWidth="1"/>
    <col min="1263" max="1263" width="15" style="32" customWidth="1"/>
    <col min="1264" max="1264" width="10.875" style="32" customWidth="1"/>
    <col min="1265" max="1265" width="8.5" style="32" customWidth="1"/>
    <col min="1266" max="1266" width="9" style="32"/>
    <col min="1267" max="1267" width="8.375" style="32" customWidth="1"/>
    <col min="1268" max="1268" width="8.625" style="32" customWidth="1"/>
    <col min="1269" max="1269" width="8.375" style="32" customWidth="1"/>
    <col min="1270" max="1270" width="11.75" style="32" customWidth="1"/>
    <col min="1271" max="1271" width="9" style="32"/>
    <col min="1272" max="1273" width="10.5" style="32" customWidth="1"/>
    <col min="1274" max="1274" width="9" style="32"/>
    <col min="1275" max="1275" width="14.25" style="32" customWidth="1"/>
    <col min="1276" max="1516" width="9" style="32"/>
    <col min="1517" max="1517" width="8.5" style="32" customWidth="1"/>
    <col min="1518" max="1518" width="33.875" style="32" customWidth="1"/>
    <col min="1519" max="1519" width="15" style="32" customWidth="1"/>
    <col min="1520" max="1520" width="10.875" style="32" customWidth="1"/>
    <col min="1521" max="1521" width="8.5" style="32" customWidth="1"/>
    <col min="1522" max="1522" width="9" style="32"/>
    <col min="1523" max="1523" width="8.375" style="32" customWidth="1"/>
    <col min="1524" max="1524" width="8.625" style="32" customWidth="1"/>
    <col min="1525" max="1525" width="8.375" style="32" customWidth="1"/>
    <col min="1526" max="1526" width="11.75" style="32" customWidth="1"/>
    <col min="1527" max="1527" width="9" style="32"/>
    <col min="1528" max="1529" width="10.5" style="32" customWidth="1"/>
    <col min="1530" max="1530" width="9" style="32"/>
    <col min="1531" max="1531" width="14.25" style="32" customWidth="1"/>
    <col min="1532" max="1772" width="9" style="32"/>
    <col min="1773" max="1773" width="8.5" style="32" customWidth="1"/>
    <col min="1774" max="1774" width="33.875" style="32" customWidth="1"/>
    <col min="1775" max="1775" width="15" style="32" customWidth="1"/>
    <col min="1776" max="1776" width="10.875" style="32" customWidth="1"/>
    <col min="1777" max="1777" width="8.5" style="32" customWidth="1"/>
    <col min="1778" max="1778" width="9" style="32"/>
    <col min="1779" max="1779" width="8.375" style="32" customWidth="1"/>
    <col min="1780" max="1780" width="8.625" style="32" customWidth="1"/>
    <col min="1781" max="1781" width="8.375" style="32" customWidth="1"/>
    <col min="1782" max="1782" width="11.75" style="32" customWidth="1"/>
    <col min="1783" max="1783" width="9" style="32"/>
    <col min="1784" max="1785" width="10.5" style="32" customWidth="1"/>
    <col min="1786" max="1786" width="9" style="32"/>
    <col min="1787" max="1787" width="14.25" style="32" customWidth="1"/>
    <col min="1788" max="2028" width="9" style="32"/>
    <col min="2029" max="2029" width="8.5" style="32" customWidth="1"/>
    <col min="2030" max="2030" width="33.875" style="32" customWidth="1"/>
    <col min="2031" max="2031" width="15" style="32" customWidth="1"/>
    <col min="2032" max="2032" width="10.875" style="32" customWidth="1"/>
    <col min="2033" max="2033" width="8.5" style="32" customWidth="1"/>
    <col min="2034" max="2034" width="9" style="32"/>
    <col min="2035" max="2035" width="8.375" style="32" customWidth="1"/>
    <col min="2036" max="2036" width="8.625" style="32" customWidth="1"/>
    <col min="2037" max="2037" width="8.375" style="32" customWidth="1"/>
    <col min="2038" max="2038" width="11.75" style="32" customWidth="1"/>
    <col min="2039" max="2039" width="9" style="32"/>
    <col min="2040" max="2041" width="10.5" style="32" customWidth="1"/>
    <col min="2042" max="2042" width="9" style="32"/>
    <col min="2043" max="2043" width="14.25" style="32" customWidth="1"/>
    <col min="2044" max="2284" width="9" style="32"/>
    <col min="2285" max="2285" width="8.5" style="32" customWidth="1"/>
    <col min="2286" max="2286" width="33.875" style="32" customWidth="1"/>
    <col min="2287" max="2287" width="15" style="32" customWidth="1"/>
    <col min="2288" max="2288" width="10.875" style="32" customWidth="1"/>
    <col min="2289" max="2289" width="8.5" style="32" customWidth="1"/>
    <col min="2290" max="2290" width="9" style="32"/>
    <col min="2291" max="2291" width="8.375" style="32" customWidth="1"/>
    <col min="2292" max="2292" width="8.625" style="32" customWidth="1"/>
    <col min="2293" max="2293" width="8.375" style="32" customWidth="1"/>
    <col min="2294" max="2294" width="11.75" style="32" customWidth="1"/>
    <col min="2295" max="2295" width="9" style="32"/>
    <col min="2296" max="2297" width="10.5" style="32" customWidth="1"/>
    <col min="2298" max="2298" width="9" style="32"/>
    <col min="2299" max="2299" width="14.25" style="32" customWidth="1"/>
    <col min="2300" max="2540" width="9" style="32"/>
    <col min="2541" max="2541" width="8.5" style="32" customWidth="1"/>
    <col min="2542" max="2542" width="33.875" style="32" customWidth="1"/>
    <col min="2543" max="2543" width="15" style="32" customWidth="1"/>
    <col min="2544" max="2544" width="10.875" style="32" customWidth="1"/>
    <col min="2545" max="2545" width="8.5" style="32" customWidth="1"/>
    <col min="2546" max="2546" width="9" style="32"/>
    <col min="2547" max="2547" width="8.375" style="32" customWidth="1"/>
    <col min="2548" max="2548" width="8.625" style="32" customWidth="1"/>
    <col min="2549" max="2549" width="8.375" style="32" customWidth="1"/>
    <col min="2550" max="2550" width="11.75" style="32" customWidth="1"/>
    <col min="2551" max="2551" width="9" style="32"/>
    <col min="2552" max="2553" width="10.5" style="32" customWidth="1"/>
    <col min="2554" max="2554" width="9" style="32"/>
    <col min="2555" max="2555" width="14.25" style="32" customWidth="1"/>
    <col min="2556" max="2796" width="9" style="32"/>
    <col min="2797" max="2797" width="8.5" style="32" customWidth="1"/>
    <col min="2798" max="2798" width="33.875" style="32" customWidth="1"/>
    <col min="2799" max="2799" width="15" style="32" customWidth="1"/>
    <col min="2800" max="2800" width="10.875" style="32" customWidth="1"/>
    <col min="2801" max="2801" width="8.5" style="32" customWidth="1"/>
    <col min="2802" max="2802" width="9" style="32"/>
    <col min="2803" max="2803" width="8.375" style="32" customWidth="1"/>
    <col min="2804" max="2804" width="8.625" style="32" customWidth="1"/>
    <col min="2805" max="2805" width="8.375" style="32" customWidth="1"/>
    <col min="2806" max="2806" width="11.75" style="32" customWidth="1"/>
    <col min="2807" max="2807" width="9" style="32"/>
    <col min="2808" max="2809" width="10.5" style="32" customWidth="1"/>
    <col min="2810" max="2810" width="9" style="32"/>
    <col min="2811" max="2811" width="14.25" style="32" customWidth="1"/>
    <col min="2812" max="3052" width="9" style="32"/>
    <col min="3053" max="3053" width="8.5" style="32" customWidth="1"/>
    <col min="3054" max="3054" width="33.875" style="32" customWidth="1"/>
    <col min="3055" max="3055" width="15" style="32" customWidth="1"/>
    <col min="3056" max="3056" width="10.875" style="32" customWidth="1"/>
    <col min="3057" max="3057" width="8.5" style="32" customWidth="1"/>
    <col min="3058" max="3058" width="9" style="32"/>
    <col min="3059" max="3059" width="8.375" style="32" customWidth="1"/>
    <col min="3060" max="3060" width="8.625" style="32" customWidth="1"/>
    <col min="3061" max="3061" width="8.375" style="32" customWidth="1"/>
    <col min="3062" max="3062" width="11.75" style="32" customWidth="1"/>
    <col min="3063" max="3063" width="9" style="32"/>
    <col min="3064" max="3065" width="10.5" style="32" customWidth="1"/>
    <col min="3066" max="3066" width="9" style="32"/>
    <col min="3067" max="3067" width="14.25" style="32" customWidth="1"/>
    <col min="3068" max="3308" width="9" style="32"/>
    <col min="3309" max="3309" width="8.5" style="32" customWidth="1"/>
    <col min="3310" max="3310" width="33.875" style="32" customWidth="1"/>
    <col min="3311" max="3311" width="15" style="32" customWidth="1"/>
    <col min="3312" max="3312" width="10.875" style="32" customWidth="1"/>
    <col min="3313" max="3313" width="8.5" style="32" customWidth="1"/>
    <col min="3314" max="3314" width="9" style="32"/>
    <col min="3315" max="3315" width="8.375" style="32" customWidth="1"/>
    <col min="3316" max="3316" width="8.625" style="32" customWidth="1"/>
    <col min="3317" max="3317" width="8.375" style="32" customWidth="1"/>
    <col min="3318" max="3318" width="11.75" style="32" customWidth="1"/>
    <col min="3319" max="3319" width="9" style="32"/>
    <col min="3320" max="3321" width="10.5" style="32" customWidth="1"/>
    <col min="3322" max="3322" width="9" style="32"/>
    <col min="3323" max="3323" width="14.25" style="32" customWidth="1"/>
    <col min="3324" max="3564" width="9" style="32"/>
    <col min="3565" max="3565" width="8.5" style="32" customWidth="1"/>
    <col min="3566" max="3566" width="33.875" style="32" customWidth="1"/>
    <col min="3567" max="3567" width="15" style="32" customWidth="1"/>
    <col min="3568" max="3568" width="10.875" style="32" customWidth="1"/>
    <col min="3569" max="3569" width="8.5" style="32" customWidth="1"/>
    <col min="3570" max="3570" width="9" style="32"/>
    <col min="3571" max="3571" width="8.375" style="32" customWidth="1"/>
    <col min="3572" max="3572" width="8.625" style="32" customWidth="1"/>
    <col min="3573" max="3573" width="8.375" style="32" customWidth="1"/>
    <col min="3574" max="3574" width="11.75" style="32" customWidth="1"/>
    <col min="3575" max="3575" width="9" style="32"/>
    <col min="3576" max="3577" width="10.5" style="32" customWidth="1"/>
    <col min="3578" max="3578" width="9" style="32"/>
    <col min="3579" max="3579" width="14.25" style="32" customWidth="1"/>
    <col min="3580" max="3820" width="9" style="32"/>
    <col min="3821" max="3821" width="8.5" style="32" customWidth="1"/>
    <col min="3822" max="3822" width="33.875" style="32" customWidth="1"/>
    <col min="3823" max="3823" width="15" style="32" customWidth="1"/>
    <col min="3824" max="3824" width="10.875" style="32" customWidth="1"/>
    <col min="3825" max="3825" width="8.5" style="32" customWidth="1"/>
    <col min="3826" max="3826" width="9" style="32"/>
    <col min="3827" max="3827" width="8.375" style="32" customWidth="1"/>
    <col min="3828" max="3828" width="8.625" style="32" customWidth="1"/>
    <col min="3829" max="3829" width="8.375" style="32" customWidth="1"/>
    <col min="3830" max="3830" width="11.75" style="32" customWidth="1"/>
    <col min="3831" max="3831" width="9" style="32"/>
    <col min="3832" max="3833" width="10.5" style="32" customWidth="1"/>
    <col min="3834" max="3834" width="9" style="32"/>
    <col min="3835" max="3835" width="14.25" style="32" customWidth="1"/>
    <col min="3836" max="4076" width="9" style="32"/>
    <col min="4077" max="4077" width="8.5" style="32" customWidth="1"/>
    <col min="4078" max="4078" width="33.875" style="32" customWidth="1"/>
    <col min="4079" max="4079" width="15" style="32" customWidth="1"/>
    <col min="4080" max="4080" width="10.875" style="32" customWidth="1"/>
    <col min="4081" max="4081" width="8.5" style="32" customWidth="1"/>
    <col min="4082" max="4082" width="9" style="32"/>
    <col min="4083" max="4083" width="8.375" style="32" customWidth="1"/>
    <col min="4084" max="4084" width="8.625" style="32" customWidth="1"/>
    <col min="4085" max="4085" width="8.375" style="32" customWidth="1"/>
    <col min="4086" max="4086" width="11.75" style="32" customWidth="1"/>
    <col min="4087" max="4087" width="9" style="32"/>
    <col min="4088" max="4089" width="10.5" style="32" customWidth="1"/>
    <col min="4090" max="4090" width="9" style="32"/>
    <col min="4091" max="4091" width="14.25" style="32" customWidth="1"/>
    <col min="4092" max="4332" width="9" style="32"/>
    <col min="4333" max="4333" width="8.5" style="32" customWidth="1"/>
    <col min="4334" max="4334" width="33.875" style="32" customWidth="1"/>
    <col min="4335" max="4335" width="15" style="32" customWidth="1"/>
    <col min="4336" max="4336" width="10.875" style="32" customWidth="1"/>
    <col min="4337" max="4337" width="8.5" style="32" customWidth="1"/>
    <col min="4338" max="4338" width="9" style="32"/>
    <col min="4339" max="4339" width="8.375" style="32" customWidth="1"/>
    <col min="4340" max="4340" width="8.625" style="32" customWidth="1"/>
    <col min="4341" max="4341" width="8.375" style="32" customWidth="1"/>
    <col min="4342" max="4342" width="11.75" style="32" customWidth="1"/>
    <col min="4343" max="4343" width="9" style="32"/>
    <col min="4344" max="4345" width="10.5" style="32" customWidth="1"/>
    <col min="4346" max="4346" width="9" style="32"/>
    <col min="4347" max="4347" width="14.25" style="32" customWidth="1"/>
    <col min="4348" max="4588" width="9" style="32"/>
    <col min="4589" max="4589" width="8.5" style="32" customWidth="1"/>
    <col min="4590" max="4590" width="33.875" style="32" customWidth="1"/>
    <col min="4591" max="4591" width="15" style="32" customWidth="1"/>
    <col min="4592" max="4592" width="10.875" style="32" customWidth="1"/>
    <col min="4593" max="4593" width="8.5" style="32" customWidth="1"/>
    <col min="4594" max="4594" width="9" style="32"/>
    <col min="4595" max="4595" width="8.375" style="32" customWidth="1"/>
    <col min="4596" max="4596" width="8.625" style="32" customWidth="1"/>
    <col min="4597" max="4597" width="8.375" style="32" customWidth="1"/>
    <col min="4598" max="4598" width="11.75" style="32" customWidth="1"/>
    <col min="4599" max="4599" width="9" style="32"/>
    <col min="4600" max="4601" width="10.5" style="32" customWidth="1"/>
    <col min="4602" max="4602" width="9" style="32"/>
    <col min="4603" max="4603" width="14.25" style="32" customWidth="1"/>
    <col min="4604" max="4844" width="9" style="32"/>
    <col min="4845" max="4845" width="8.5" style="32" customWidth="1"/>
    <col min="4846" max="4846" width="33.875" style="32" customWidth="1"/>
    <col min="4847" max="4847" width="15" style="32" customWidth="1"/>
    <col min="4848" max="4848" width="10.875" style="32" customWidth="1"/>
    <col min="4849" max="4849" width="8.5" style="32" customWidth="1"/>
    <col min="4850" max="4850" width="9" style="32"/>
    <col min="4851" max="4851" width="8.375" style="32" customWidth="1"/>
    <col min="4852" max="4852" width="8.625" style="32" customWidth="1"/>
    <col min="4853" max="4853" width="8.375" style="32" customWidth="1"/>
    <col min="4854" max="4854" width="11.75" style="32" customWidth="1"/>
    <col min="4855" max="4855" width="9" style="32"/>
    <col min="4856" max="4857" width="10.5" style="32" customWidth="1"/>
    <col min="4858" max="4858" width="9" style="32"/>
    <col min="4859" max="4859" width="14.25" style="32" customWidth="1"/>
    <col min="4860" max="5100" width="9" style="32"/>
    <col min="5101" max="5101" width="8.5" style="32" customWidth="1"/>
    <col min="5102" max="5102" width="33.875" style="32" customWidth="1"/>
    <col min="5103" max="5103" width="15" style="32" customWidth="1"/>
    <col min="5104" max="5104" width="10.875" style="32" customWidth="1"/>
    <col min="5105" max="5105" width="8.5" style="32" customWidth="1"/>
    <col min="5106" max="5106" width="9" style="32"/>
    <col min="5107" max="5107" width="8.375" style="32" customWidth="1"/>
    <col min="5108" max="5108" width="8.625" style="32" customWidth="1"/>
    <col min="5109" max="5109" width="8.375" style="32" customWidth="1"/>
    <col min="5110" max="5110" width="11.75" style="32" customWidth="1"/>
    <col min="5111" max="5111" width="9" style="32"/>
    <col min="5112" max="5113" width="10.5" style="32" customWidth="1"/>
    <col min="5114" max="5114" width="9" style="32"/>
    <col min="5115" max="5115" width="14.25" style="32" customWidth="1"/>
    <col min="5116" max="5356" width="9" style="32"/>
    <col min="5357" max="5357" width="8.5" style="32" customWidth="1"/>
    <col min="5358" max="5358" width="33.875" style="32" customWidth="1"/>
    <col min="5359" max="5359" width="15" style="32" customWidth="1"/>
    <col min="5360" max="5360" width="10.875" style="32" customWidth="1"/>
    <col min="5361" max="5361" width="8.5" style="32" customWidth="1"/>
    <col min="5362" max="5362" width="9" style="32"/>
    <col min="5363" max="5363" width="8.375" style="32" customWidth="1"/>
    <col min="5364" max="5364" width="8.625" style="32" customWidth="1"/>
    <col min="5365" max="5365" width="8.375" style="32" customWidth="1"/>
    <col min="5366" max="5366" width="11.75" style="32" customWidth="1"/>
    <col min="5367" max="5367" width="9" style="32"/>
    <col min="5368" max="5369" width="10.5" style="32" customWidth="1"/>
    <col min="5370" max="5370" width="9" style="32"/>
    <col min="5371" max="5371" width="14.25" style="32" customWidth="1"/>
    <col min="5372" max="5612" width="9" style="32"/>
    <col min="5613" max="5613" width="8.5" style="32" customWidth="1"/>
    <col min="5614" max="5614" width="33.875" style="32" customWidth="1"/>
    <col min="5615" max="5615" width="15" style="32" customWidth="1"/>
    <col min="5616" max="5616" width="10.875" style="32" customWidth="1"/>
    <col min="5617" max="5617" width="8.5" style="32" customWidth="1"/>
    <col min="5618" max="5618" width="9" style="32"/>
    <col min="5619" max="5619" width="8.375" style="32" customWidth="1"/>
    <col min="5620" max="5620" width="8.625" style="32" customWidth="1"/>
    <col min="5621" max="5621" width="8.375" style="32" customWidth="1"/>
    <col min="5622" max="5622" width="11.75" style="32" customWidth="1"/>
    <col min="5623" max="5623" width="9" style="32"/>
    <col min="5624" max="5625" width="10.5" style="32" customWidth="1"/>
    <col min="5626" max="5626" width="9" style="32"/>
    <col min="5627" max="5627" width="14.25" style="32" customWidth="1"/>
    <col min="5628" max="5868" width="9" style="32"/>
    <col min="5869" max="5869" width="8.5" style="32" customWidth="1"/>
    <col min="5870" max="5870" width="33.875" style="32" customWidth="1"/>
    <col min="5871" max="5871" width="15" style="32" customWidth="1"/>
    <col min="5872" max="5872" width="10.875" style="32" customWidth="1"/>
    <col min="5873" max="5873" width="8.5" style="32" customWidth="1"/>
    <col min="5874" max="5874" width="9" style="32"/>
    <col min="5875" max="5875" width="8.375" style="32" customWidth="1"/>
    <col min="5876" max="5876" width="8.625" style="32" customWidth="1"/>
    <col min="5877" max="5877" width="8.375" style="32" customWidth="1"/>
    <col min="5878" max="5878" width="11.75" style="32" customWidth="1"/>
    <col min="5879" max="5879" width="9" style="32"/>
    <col min="5880" max="5881" width="10.5" style="32" customWidth="1"/>
    <col min="5882" max="5882" width="9" style="32"/>
    <col min="5883" max="5883" width="14.25" style="32" customWidth="1"/>
    <col min="5884" max="6124" width="9" style="32"/>
    <col min="6125" max="6125" width="8.5" style="32" customWidth="1"/>
    <col min="6126" max="6126" width="33.875" style="32" customWidth="1"/>
    <col min="6127" max="6127" width="15" style="32" customWidth="1"/>
    <col min="6128" max="6128" width="10.875" style="32" customWidth="1"/>
    <col min="6129" max="6129" width="8.5" style="32" customWidth="1"/>
    <col min="6130" max="6130" width="9" style="32"/>
    <col min="6131" max="6131" width="8.375" style="32" customWidth="1"/>
    <col min="6132" max="6132" width="8.625" style="32" customWidth="1"/>
    <col min="6133" max="6133" width="8.375" style="32" customWidth="1"/>
    <col min="6134" max="6134" width="11.75" style="32" customWidth="1"/>
    <col min="6135" max="6135" width="9" style="32"/>
    <col min="6136" max="6137" width="10.5" style="32" customWidth="1"/>
    <col min="6138" max="6138" width="9" style="32"/>
    <col min="6139" max="6139" width="14.25" style="32" customWidth="1"/>
    <col min="6140" max="6380" width="9" style="32"/>
    <col min="6381" max="6381" width="8.5" style="32" customWidth="1"/>
    <col min="6382" max="6382" width="33.875" style="32" customWidth="1"/>
    <col min="6383" max="6383" width="15" style="32" customWidth="1"/>
    <col min="6384" max="6384" width="10.875" style="32" customWidth="1"/>
    <col min="6385" max="6385" width="8.5" style="32" customWidth="1"/>
    <col min="6386" max="6386" width="9" style="32"/>
    <col min="6387" max="6387" width="8.375" style="32" customWidth="1"/>
    <col min="6388" max="6388" width="8.625" style="32" customWidth="1"/>
    <col min="6389" max="6389" width="8.375" style="32" customWidth="1"/>
    <col min="6390" max="6390" width="11.75" style="32" customWidth="1"/>
    <col min="6391" max="6391" width="9" style="32"/>
    <col min="6392" max="6393" width="10.5" style="32" customWidth="1"/>
    <col min="6394" max="6394" width="9" style="32"/>
    <col min="6395" max="6395" width="14.25" style="32" customWidth="1"/>
    <col min="6396" max="6636" width="9" style="32"/>
    <col min="6637" max="6637" width="8.5" style="32" customWidth="1"/>
    <col min="6638" max="6638" width="33.875" style="32" customWidth="1"/>
    <col min="6639" max="6639" width="15" style="32" customWidth="1"/>
    <col min="6640" max="6640" width="10.875" style="32" customWidth="1"/>
    <col min="6641" max="6641" width="8.5" style="32" customWidth="1"/>
    <col min="6642" max="6642" width="9" style="32"/>
    <col min="6643" max="6643" width="8.375" style="32" customWidth="1"/>
    <col min="6644" max="6644" width="8.625" style="32" customWidth="1"/>
    <col min="6645" max="6645" width="8.375" style="32" customWidth="1"/>
    <col min="6646" max="6646" width="11.75" style="32" customWidth="1"/>
    <col min="6647" max="6647" width="9" style="32"/>
    <col min="6648" max="6649" width="10.5" style="32" customWidth="1"/>
    <col min="6650" max="6650" width="9" style="32"/>
    <col min="6651" max="6651" width="14.25" style="32" customWidth="1"/>
    <col min="6652" max="6892" width="9" style="32"/>
    <col min="6893" max="6893" width="8.5" style="32" customWidth="1"/>
    <col min="6894" max="6894" width="33.875" style="32" customWidth="1"/>
    <col min="6895" max="6895" width="15" style="32" customWidth="1"/>
    <col min="6896" max="6896" width="10.875" style="32" customWidth="1"/>
    <col min="6897" max="6897" width="8.5" style="32" customWidth="1"/>
    <col min="6898" max="6898" width="9" style="32"/>
    <col min="6899" max="6899" width="8.375" style="32" customWidth="1"/>
    <col min="6900" max="6900" width="8.625" style="32" customWidth="1"/>
    <col min="6901" max="6901" width="8.375" style="32" customWidth="1"/>
    <col min="6902" max="6902" width="11.75" style="32" customWidth="1"/>
    <col min="6903" max="6903" width="9" style="32"/>
    <col min="6904" max="6905" width="10.5" style="32" customWidth="1"/>
    <col min="6906" max="6906" width="9" style="32"/>
    <col min="6907" max="6907" width="14.25" style="32" customWidth="1"/>
    <col min="6908" max="7148" width="9" style="32"/>
    <col min="7149" max="7149" width="8.5" style="32" customWidth="1"/>
    <col min="7150" max="7150" width="33.875" style="32" customWidth="1"/>
    <col min="7151" max="7151" width="15" style="32" customWidth="1"/>
    <col min="7152" max="7152" width="10.875" style="32" customWidth="1"/>
    <col min="7153" max="7153" width="8.5" style="32" customWidth="1"/>
    <col min="7154" max="7154" width="9" style="32"/>
    <col min="7155" max="7155" width="8.375" style="32" customWidth="1"/>
    <col min="7156" max="7156" width="8.625" style="32" customWidth="1"/>
    <col min="7157" max="7157" width="8.375" style="32" customWidth="1"/>
    <col min="7158" max="7158" width="11.75" style="32" customWidth="1"/>
    <col min="7159" max="7159" width="9" style="32"/>
    <col min="7160" max="7161" width="10.5" style="32" customWidth="1"/>
    <col min="7162" max="7162" width="9" style="32"/>
    <col min="7163" max="7163" width="14.25" style="32" customWidth="1"/>
    <col min="7164" max="7404" width="9" style="32"/>
    <col min="7405" max="7405" width="8.5" style="32" customWidth="1"/>
    <col min="7406" max="7406" width="33.875" style="32" customWidth="1"/>
    <col min="7407" max="7407" width="15" style="32" customWidth="1"/>
    <col min="7408" max="7408" width="10.875" style="32" customWidth="1"/>
    <col min="7409" max="7409" width="8.5" style="32" customWidth="1"/>
    <col min="7410" max="7410" width="9" style="32"/>
    <col min="7411" max="7411" width="8.375" style="32" customWidth="1"/>
    <col min="7412" max="7412" width="8.625" style="32" customWidth="1"/>
    <col min="7413" max="7413" width="8.375" style="32" customWidth="1"/>
    <col min="7414" max="7414" width="11.75" style="32" customWidth="1"/>
    <col min="7415" max="7415" width="9" style="32"/>
    <col min="7416" max="7417" width="10.5" style="32" customWidth="1"/>
    <col min="7418" max="7418" width="9" style="32"/>
    <col min="7419" max="7419" width="14.25" style="32" customWidth="1"/>
    <col min="7420" max="7660" width="9" style="32"/>
    <col min="7661" max="7661" width="8.5" style="32" customWidth="1"/>
    <col min="7662" max="7662" width="33.875" style="32" customWidth="1"/>
    <col min="7663" max="7663" width="15" style="32" customWidth="1"/>
    <col min="7664" max="7664" width="10.875" style="32" customWidth="1"/>
    <col min="7665" max="7665" width="8.5" style="32" customWidth="1"/>
    <col min="7666" max="7666" width="9" style="32"/>
    <col min="7667" max="7667" width="8.375" style="32" customWidth="1"/>
    <col min="7668" max="7668" width="8.625" style="32" customWidth="1"/>
    <col min="7669" max="7669" width="8.375" style="32" customWidth="1"/>
    <col min="7670" max="7670" width="11.75" style="32" customWidth="1"/>
    <col min="7671" max="7671" width="9" style="32"/>
    <col min="7672" max="7673" width="10.5" style="32" customWidth="1"/>
    <col min="7674" max="7674" width="9" style="32"/>
    <col min="7675" max="7675" width="14.25" style="32" customWidth="1"/>
    <col min="7676" max="7916" width="9" style="32"/>
    <col min="7917" max="7917" width="8.5" style="32" customWidth="1"/>
    <col min="7918" max="7918" width="33.875" style="32" customWidth="1"/>
    <col min="7919" max="7919" width="15" style="32" customWidth="1"/>
    <col min="7920" max="7920" width="10.875" style="32" customWidth="1"/>
    <col min="7921" max="7921" width="8.5" style="32" customWidth="1"/>
    <col min="7922" max="7922" width="9" style="32"/>
    <col min="7923" max="7923" width="8.375" style="32" customWidth="1"/>
    <col min="7924" max="7924" width="8.625" style="32" customWidth="1"/>
    <col min="7925" max="7925" width="8.375" style="32" customWidth="1"/>
    <col min="7926" max="7926" width="11.75" style="32" customWidth="1"/>
    <col min="7927" max="7927" width="9" style="32"/>
    <col min="7928" max="7929" width="10.5" style="32" customWidth="1"/>
    <col min="7930" max="7930" width="9" style="32"/>
    <col min="7931" max="7931" width="14.25" style="32" customWidth="1"/>
    <col min="7932" max="8172" width="9" style="32"/>
    <col min="8173" max="8173" width="8.5" style="32" customWidth="1"/>
    <col min="8174" max="8174" width="33.875" style="32" customWidth="1"/>
    <col min="8175" max="8175" width="15" style="32" customWidth="1"/>
    <col min="8176" max="8176" width="10.875" style="32" customWidth="1"/>
    <col min="8177" max="8177" width="8.5" style="32" customWidth="1"/>
    <col min="8178" max="8178" width="9" style="32"/>
    <col min="8179" max="8179" width="8.375" style="32" customWidth="1"/>
    <col min="8180" max="8180" width="8.625" style="32" customWidth="1"/>
    <col min="8181" max="8181" width="8.375" style="32" customWidth="1"/>
    <col min="8182" max="8182" width="11.75" style="32" customWidth="1"/>
    <col min="8183" max="8183" width="9" style="32"/>
    <col min="8184" max="8185" width="10.5" style="32" customWidth="1"/>
    <col min="8186" max="8186" width="9" style="32"/>
    <col min="8187" max="8187" width="14.25" style="32" customWidth="1"/>
    <col min="8188" max="8428" width="9" style="32"/>
    <col min="8429" max="8429" width="8.5" style="32" customWidth="1"/>
    <col min="8430" max="8430" width="33.875" style="32" customWidth="1"/>
    <col min="8431" max="8431" width="15" style="32" customWidth="1"/>
    <col min="8432" max="8432" width="10.875" style="32" customWidth="1"/>
    <col min="8433" max="8433" width="8.5" style="32" customWidth="1"/>
    <col min="8434" max="8434" width="9" style="32"/>
    <col min="8435" max="8435" width="8.375" style="32" customWidth="1"/>
    <col min="8436" max="8436" width="8.625" style="32" customWidth="1"/>
    <col min="8437" max="8437" width="8.375" style="32" customWidth="1"/>
    <col min="8438" max="8438" width="11.75" style="32" customWidth="1"/>
    <col min="8439" max="8439" width="9" style="32"/>
    <col min="8440" max="8441" width="10.5" style="32" customWidth="1"/>
    <col min="8442" max="8442" width="9" style="32"/>
    <col min="8443" max="8443" width="14.25" style="32" customWidth="1"/>
    <col min="8444" max="8684" width="9" style="32"/>
    <col min="8685" max="8685" width="8.5" style="32" customWidth="1"/>
    <col min="8686" max="8686" width="33.875" style="32" customWidth="1"/>
    <col min="8687" max="8687" width="15" style="32" customWidth="1"/>
    <col min="8688" max="8688" width="10.875" style="32" customWidth="1"/>
    <col min="8689" max="8689" width="8.5" style="32" customWidth="1"/>
    <col min="8690" max="8690" width="9" style="32"/>
    <col min="8691" max="8691" width="8.375" style="32" customWidth="1"/>
    <col min="8692" max="8692" width="8.625" style="32" customWidth="1"/>
    <col min="8693" max="8693" width="8.375" style="32" customWidth="1"/>
    <col min="8694" max="8694" width="11.75" style="32" customWidth="1"/>
    <col min="8695" max="8695" width="9" style="32"/>
    <col min="8696" max="8697" width="10.5" style="32" customWidth="1"/>
    <col min="8698" max="8698" width="9" style="32"/>
    <col min="8699" max="8699" width="14.25" style="32" customWidth="1"/>
    <col min="8700" max="8940" width="9" style="32"/>
    <col min="8941" max="8941" width="8.5" style="32" customWidth="1"/>
    <col min="8942" max="8942" width="33.875" style="32" customWidth="1"/>
    <col min="8943" max="8943" width="15" style="32" customWidth="1"/>
    <col min="8944" max="8944" width="10.875" style="32" customWidth="1"/>
    <col min="8945" max="8945" width="8.5" style="32" customWidth="1"/>
    <col min="8946" max="8946" width="9" style="32"/>
    <col min="8947" max="8947" width="8.375" style="32" customWidth="1"/>
    <col min="8948" max="8948" width="8.625" style="32" customWidth="1"/>
    <col min="8949" max="8949" width="8.375" style="32" customWidth="1"/>
    <col min="8950" max="8950" width="11.75" style="32" customWidth="1"/>
    <col min="8951" max="8951" width="9" style="32"/>
    <col min="8952" max="8953" width="10.5" style="32" customWidth="1"/>
    <col min="8954" max="8954" width="9" style="32"/>
    <col min="8955" max="8955" width="14.25" style="32" customWidth="1"/>
    <col min="8956" max="9196" width="9" style="32"/>
    <col min="9197" max="9197" width="8.5" style="32" customWidth="1"/>
    <col min="9198" max="9198" width="33.875" style="32" customWidth="1"/>
    <col min="9199" max="9199" width="15" style="32" customWidth="1"/>
    <col min="9200" max="9200" width="10.875" style="32" customWidth="1"/>
    <col min="9201" max="9201" width="8.5" style="32" customWidth="1"/>
    <col min="9202" max="9202" width="9" style="32"/>
    <col min="9203" max="9203" width="8.375" style="32" customWidth="1"/>
    <col min="9204" max="9204" width="8.625" style="32" customWidth="1"/>
    <col min="9205" max="9205" width="8.375" style="32" customWidth="1"/>
    <col min="9206" max="9206" width="11.75" style="32" customWidth="1"/>
    <col min="9207" max="9207" width="9" style="32"/>
    <col min="9208" max="9209" width="10.5" style="32" customWidth="1"/>
    <col min="9210" max="9210" width="9" style="32"/>
    <col min="9211" max="9211" width="14.25" style="32" customWidth="1"/>
    <col min="9212" max="9452" width="9" style="32"/>
    <col min="9453" max="9453" width="8.5" style="32" customWidth="1"/>
    <col min="9454" max="9454" width="33.875" style="32" customWidth="1"/>
    <col min="9455" max="9455" width="15" style="32" customWidth="1"/>
    <col min="9456" max="9456" width="10.875" style="32" customWidth="1"/>
    <col min="9457" max="9457" width="8.5" style="32" customWidth="1"/>
    <col min="9458" max="9458" width="9" style="32"/>
    <col min="9459" max="9459" width="8.375" style="32" customWidth="1"/>
    <col min="9460" max="9460" width="8.625" style="32" customWidth="1"/>
    <col min="9461" max="9461" width="8.375" style="32" customWidth="1"/>
    <col min="9462" max="9462" width="11.75" style="32" customWidth="1"/>
    <col min="9463" max="9463" width="9" style="32"/>
    <col min="9464" max="9465" width="10.5" style="32" customWidth="1"/>
    <col min="9466" max="9466" width="9" style="32"/>
    <col min="9467" max="9467" width="14.25" style="32" customWidth="1"/>
    <col min="9468" max="9708" width="9" style="32"/>
    <col min="9709" max="9709" width="8.5" style="32" customWidth="1"/>
    <col min="9710" max="9710" width="33.875" style="32" customWidth="1"/>
    <col min="9711" max="9711" width="15" style="32" customWidth="1"/>
    <col min="9712" max="9712" width="10.875" style="32" customWidth="1"/>
    <col min="9713" max="9713" width="8.5" style="32" customWidth="1"/>
    <col min="9714" max="9714" width="9" style="32"/>
    <col min="9715" max="9715" width="8.375" style="32" customWidth="1"/>
    <col min="9716" max="9716" width="8.625" style="32" customWidth="1"/>
    <col min="9717" max="9717" width="8.375" style="32" customWidth="1"/>
    <col min="9718" max="9718" width="11.75" style="32" customWidth="1"/>
    <col min="9719" max="9719" width="9" style="32"/>
    <col min="9720" max="9721" width="10.5" style="32" customWidth="1"/>
    <col min="9722" max="9722" width="9" style="32"/>
    <col min="9723" max="9723" width="14.25" style="32" customWidth="1"/>
    <col min="9724" max="9964" width="9" style="32"/>
    <col min="9965" max="9965" width="8.5" style="32" customWidth="1"/>
    <col min="9966" max="9966" width="33.875" style="32" customWidth="1"/>
    <col min="9967" max="9967" width="15" style="32" customWidth="1"/>
    <col min="9968" max="9968" width="10.875" style="32" customWidth="1"/>
    <col min="9969" max="9969" width="8.5" style="32" customWidth="1"/>
    <col min="9970" max="9970" width="9" style="32"/>
    <col min="9971" max="9971" width="8.375" style="32" customWidth="1"/>
    <col min="9972" max="9972" width="8.625" style="32" customWidth="1"/>
    <col min="9973" max="9973" width="8.375" style="32" customWidth="1"/>
    <col min="9974" max="9974" width="11.75" style="32" customWidth="1"/>
    <col min="9975" max="9975" width="9" style="32"/>
    <col min="9976" max="9977" width="10.5" style="32" customWidth="1"/>
    <col min="9978" max="9978" width="9" style="32"/>
    <col min="9979" max="9979" width="14.25" style="32" customWidth="1"/>
    <col min="9980" max="10220" width="9" style="32"/>
    <col min="10221" max="10221" width="8.5" style="32" customWidth="1"/>
    <col min="10222" max="10222" width="33.875" style="32" customWidth="1"/>
    <col min="10223" max="10223" width="15" style="32" customWidth="1"/>
    <col min="10224" max="10224" width="10.875" style="32" customWidth="1"/>
    <col min="10225" max="10225" width="8.5" style="32" customWidth="1"/>
    <col min="10226" max="10226" width="9" style="32"/>
    <col min="10227" max="10227" width="8.375" style="32" customWidth="1"/>
    <col min="10228" max="10228" width="8.625" style="32" customWidth="1"/>
    <col min="10229" max="10229" width="8.375" style="32" customWidth="1"/>
    <col min="10230" max="10230" width="11.75" style="32" customWidth="1"/>
    <col min="10231" max="10231" width="9" style="32"/>
    <col min="10232" max="10233" width="10.5" style="32" customWidth="1"/>
    <col min="10234" max="10234" width="9" style="32"/>
    <col min="10235" max="10235" width="14.25" style="32" customWidth="1"/>
    <col min="10236" max="10476" width="9" style="32"/>
    <col min="10477" max="10477" width="8.5" style="32" customWidth="1"/>
    <col min="10478" max="10478" width="33.875" style="32" customWidth="1"/>
    <col min="10479" max="10479" width="15" style="32" customWidth="1"/>
    <col min="10480" max="10480" width="10.875" style="32" customWidth="1"/>
    <col min="10481" max="10481" width="8.5" style="32" customWidth="1"/>
    <col min="10482" max="10482" width="9" style="32"/>
    <col min="10483" max="10483" width="8.375" style="32" customWidth="1"/>
    <col min="10484" max="10484" width="8.625" style="32" customWidth="1"/>
    <col min="10485" max="10485" width="8.375" style="32" customWidth="1"/>
    <col min="10486" max="10486" width="11.75" style="32" customWidth="1"/>
    <col min="10487" max="10487" width="9" style="32"/>
    <col min="10488" max="10489" width="10.5" style="32" customWidth="1"/>
    <col min="10490" max="10490" width="9" style="32"/>
    <col min="10491" max="10491" width="14.25" style="32" customWidth="1"/>
    <col min="10492" max="10732" width="9" style="32"/>
    <col min="10733" max="10733" width="8.5" style="32" customWidth="1"/>
    <col min="10734" max="10734" width="33.875" style="32" customWidth="1"/>
    <col min="10735" max="10735" width="15" style="32" customWidth="1"/>
    <col min="10736" max="10736" width="10.875" style="32" customWidth="1"/>
    <col min="10737" max="10737" width="8.5" style="32" customWidth="1"/>
    <col min="10738" max="10738" width="9" style="32"/>
    <col min="10739" max="10739" width="8.375" style="32" customWidth="1"/>
    <col min="10740" max="10740" width="8.625" style="32" customWidth="1"/>
    <col min="10741" max="10741" width="8.375" style="32" customWidth="1"/>
    <col min="10742" max="10742" width="11.75" style="32" customWidth="1"/>
    <col min="10743" max="10743" width="9" style="32"/>
    <col min="10744" max="10745" width="10.5" style="32" customWidth="1"/>
    <col min="10746" max="10746" width="9" style="32"/>
    <col min="10747" max="10747" width="14.25" style="32" customWidth="1"/>
    <col min="10748" max="10988" width="9" style="32"/>
    <col min="10989" max="10989" width="8.5" style="32" customWidth="1"/>
    <col min="10990" max="10990" width="33.875" style="32" customWidth="1"/>
    <col min="10991" max="10991" width="15" style="32" customWidth="1"/>
    <col min="10992" max="10992" width="10.875" style="32" customWidth="1"/>
    <col min="10993" max="10993" width="8.5" style="32" customWidth="1"/>
    <col min="10994" max="10994" width="9" style="32"/>
    <col min="10995" max="10995" width="8.375" style="32" customWidth="1"/>
    <col min="10996" max="10996" width="8.625" style="32" customWidth="1"/>
    <col min="10997" max="10997" width="8.375" style="32" customWidth="1"/>
    <col min="10998" max="10998" width="11.75" style="32" customWidth="1"/>
    <col min="10999" max="10999" width="9" style="32"/>
    <col min="11000" max="11001" width="10.5" style="32" customWidth="1"/>
    <col min="11002" max="11002" width="9" style="32"/>
    <col min="11003" max="11003" width="14.25" style="32" customWidth="1"/>
    <col min="11004" max="11244" width="9" style="32"/>
    <col min="11245" max="11245" width="8.5" style="32" customWidth="1"/>
    <col min="11246" max="11246" width="33.875" style="32" customWidth="1"/>
    <col min="11247" max="11247" width="15" style="32" customWidth="1"/>
    <col min="11248" max="11248" width="10.875" style="32" customWidth="1"/>
    <col min="11249" max="11249" width="8.5" style="32" customWidth="1"/>
    <col min="11250" max="11250" width="9" style="32"/>
    <col min="11251" max="11251" width="8.375" style="32" customWidth="1"/>
    <col min="11252" max="11252" width="8.625" style="32" customWidth="1"/>
    <col min="11253" max="11253" width="8.375" style="32" customWidth="1"/>
    <col min="11254" max="11254" width="11.75" style="32" customWidth="1"/>
    <col min="11255" max="11255" width="9" style="32"/>
    <col min="11256" max="11257" width="10.5" style="32" customWidth="1"/>
    <col min="11258" max="11258" width="9" style="32"/>
    <col min="11259" max="11259" width="14.25" style="32" customWidth="1"/>
    <col min="11260" max="11500" width="9" style="32"/>
    <col min="11501" max="11501" width="8.5" style="32" customWidth="1"/>
    <col min="11502" max="11502" width="33.875" style="32" customWidth="1"/>
    <col min="11503" max="11503" width="15" style="32" customWidth="1"/>
    <col min="11504" max="11504" width="10.875" style="32" customWidth="1"/>
    <col min="11505" max="11505" width="8.5" style="32" customWidth="1"/>
    <col min="11506" max="11506" width="9" style="32"/>
    <col min="11507" max="11507" width="8.375" style="32" customWidth="1"/>
    <col min="11508" max="11508" width="8.625" style="32" customWidth="1"/>
    <col min="11509" max="11509" width="8.375" style="32" customWidth="1"/>
    <col min="11510" max="11510" width="11.75" style="32" customWidth="1"/>
    <col min="11511" max="11511" width="9" style="32"/>
    <col min="11512" max="11513" width="10.5" style="32" customWidth="1"/>
    <col min="11514" max="11514" width="9" style="32"/>
    <col min="11515" max="11515" width="14.25" style="32" customWidth="1"/>
    <col min="11516" max="11756" width="9" style="32"/>
    <col min="11757" max="11757" width="8.5" style="32" customWidth="1"/>
    <col min="11758" max="11758" width="33.875" style="32" customWidth="1"/>
    <col min="11759" max="11759" width="15" style="32" customWidth="1"/>
    <col min="11760" max="11760" width="10.875" style="32" customWidth="1"/>
    <col min="11761" max="11761" width="8.5" style="32" customWidth="1"/>
    <col min="11762" max="11762" width="9" style="32"/>
    <col min="11763" max="11763" width="8.375" style="32" customWidth="1"/>
    <col min="11764" max="11764" width="8.625" style="32" customWidth="1"/>
    <col min="11765" max="11765" width="8.375" style="32" customWidth="1"/>
    <col min="11766" max="11766" width="11.75" style="32" customWidth="1"/>
    <col min="11767" max="11767" width="9" style="32"/>
    <col min="11768" max="11769" width="10.5" style="32" customWidth="1"/>
    <col min="11770" max="11770" width="9" style="32"/>
    <col min="11771" max="11771" width="14.25" style="32" customWidth="1"/>
    <col min="11772" max="12012" width="9" style="32"/>
    <col min="12013" max="12013" width="8.5" style="32" customWidth="1"/>
    <col min="12014" max="12014" width="33.875" style="32" customWidth="1"/>
    <col min="12015" max="12015" width="15" style="32" customWidth="1"/>
    <col min="12016" max="12016" width="10.875" style="32" customWidth="1"/>
    <col min="12017" max="12017" width="8.5" style="32" customWidth="1"/>
    <col min="12018" max="12018" width="9" style="32"/>
    <col min="12019" max="12019" width="8.375" style="32" customWidth="1"/>
    <col min="12020" max="12020" width="8.625" style="32" customWidth="1"/>
    <col min="12021" max="12021" width="8.375" style="32" customWidth="1"/>
    <col min="12022" max="12022" width="11.75" style="32" customWidth="1"/>
    <col min="12023" max="12023" width="9" style="32"/>
    <col min="12024" max="12025" width="10.5" style="32" customWidth="1"/>
    <col min="12026" max="12026" width="9" style="32"/>
    <col min="12027" max="12027" width="14.25" style="32" customWidth="1"/>
    <col min="12028" max="12268" width="9" style="32"/>
    <col min="12269" max="12269" width="8.5" style="32" customWidth="1"/>
    <col min="12270" max="12270" width="33.875" style="32" customWidth="1"/>
    <col min="12271" max="12271" width="15" style="32" customWidth="1"/>
    <col min="12272" max="12272" width="10.875" style="32" customWidth="1"/>
    <col min="12273" max="12273" width="8.5" style="32" customWidth="1"/>
    <col min="12274" max="12274" width="9" style="32"/>
    <col min="12275" max="12275" width="8.375" style="32" customWidth="1"/>
    <col min="12276" max="12276" width="8.625" style="32" customWidth="1"/>
    <col min="12277" max="12277" width="8.375" style="32" customWidth="1"/>
    <col min="12278" max="12278" width="11.75" style="32" customWidth="1"/>
    <col min="12279" max="12279" width="9" style="32"/>
    <col min="12280" max="12281" width="10.5" style="32" customWidth="1"/>
    <col min="12282" max="12282" width="9" style="32"/>
    <col min="12283" max="12283" width="14.25" style="32" customWidth="1"/>
    <col min="12284" max="12524" width="9" style="32"/>
    <col min="12525" max="12525" width="8.5" style="32" customWidth="1"/>
    <col min="12526" max="12526" width="33.875" style="32" customWidth="1"/>
    <col min="12527" max="12527" width="15" style="32" customWidth="1"/>
    <col min="12528" max="12528" width="10.875" style="32" customWidth="1"/>
    <col min="12529" max="12529" width="8.5" style="32" customWidth="1"/>
    <col min="12530" max="12530" width="9" style="32"/>
    <col min="12531" max="12531" width="8.375" style="32" customWidth="1"/>
    <col min="12532" max="12532" width="8.625" style="32" customWidth="1"/>
    <col min="12533" max="12533" width="8.375" style="32" customWidth="1"/>
    <col min="12534" max="12534" width="11.75" style="32" customWidth="1"/>
    <col min="12535" max="12535" width="9" style="32"/>
    <col min="12536" max="12537" width="10.5" style="32" customWidth="1"/>
    <col min="12538" max="12538" width="9" style="32"/>
    <col min="12539" max="12539" width="14.25" style="32" customWidth="1"/>
    <col min="12540" max="12780" width="9" style="32"/>
    <col min="12781" max="12781" width="8.5" style="32" customWidth="1"/>
    <col min="12782" max="12782" width="33.875" style="32" customWidth="1"/>
    <col min="12783" max="12783" width="15" style="32" customWidth="1"/>
    <col min="12784" max="12784" width="10.875" style="32" customWidth="1"/>
    <col min="12785" max="12785" width="8.5" style="32" customWidth="1"/>
    <col min="12786" max="12786" width="9" style="32"/>
    <col min="12787" max="12787" width="8.375" style="32" customWidth="1"/>
    <col min="12788" max="12788" width="8.625" style="32" customWidth="1"/>
    <col min="12789" max="12789" width="8.375" style="32" customWidth="1"/>
    <col min="12790" max="12790" width="11.75" style="32" customWidth="1"/>
    <col min="12791" max="12791" width="9" style="32"/>
    <col min="12792" max="12793" width="10.5" style="32" customWidth="1"/>
    <col min="12794" max="12794" width="9" style="32"/>
    <col min="12795" max="12795" width="14.25" style="32" customWidth="1"/>
    <col min="12796" max="13036" width="9" style="32"/>
    <col min="13037" max="13037" width="8.5" style="32" customWidth="1"/>
    <col min="13038" max="13038" width="33.875" style="32" customWidth="1"/>
    <col min="13039" max="13039" width="15" style="32" customWidth="1"/>
    <col min="13040" max="13040" width="10.875" style="32" customWidth="1"/>
    <col min="13041" max="13041" width="8.5" style="32" customWidth="1"/>
    <col min="13042" max="13042" width="9" style="32"/>
    <col min="13043" max="13043" width="8.375" style="32" customWidth="1"/>
    <col min="13044" max="13044" width="8.625" style="32" customWidth="1"/>
    <col min="13045" max="13045" width="8.375" style="32" customWidth="1"/>
    <col min="13046" max="13046" width="11.75" style="32" customWidth="1"/>
    <col min="13047" max="13047" width="9" style="32"/>
    <col min="13048" max="13049" width="10.5" style="32" customWidth="1"/>
    <col min="13050" max="13050" width="9" style="32"/>
    <col min="13051" max="13051" width="14.25" style="32" customWidth="1"/>
    <col min="13052" max="13292" width="9" style="32"/>
    <col min="13293" max="13293" width="8.5" style="32" customWidth="1"/>
    <col min="13294" max="13294" width="33.875" style="32" customWidth="1"/>
    <col min="13295" max="13295" width="15" style="32" customWidth="1"/>
    <col min="13296" max="13296" width="10.875" style="32" customWidth="1"/>
    <col min="13297" max="13297" width="8.5" style="32" customWidth="1"/>
    <col min="13298" max="13298" width="9" style="32"/>
    <col min="13299" max="13299" width="8.375" style="32" customWidth="1"/>
    <col min="13300" max="13300" width="8.625" style="32" customWidth="1"/>
    <col min="13301" max="13301" width="8.375" style="32" customWidth="1"/>
    <col min="13302" max="13302" width="11.75" style="32" customWidth="1"/>
    <col min="13303" max="13303" width="9" style="32"/>
    <col min="13304" max="13305" width="10.5" style="32" customWidth="1"/>
    <col min="13306" max="13306" width="9" style="32"/>
    <col min="13307" max="13307" width="14.25" style="32" customWidth="1"/>
    <col min="13308" max="13548" width="9" style="32"/>
    <col min="13549" max="13549" width="8.5" style="32" customWidth="1"/>
    <col min="13550" max="13550" width="33.875" style="32" customWidth="1"/>
    <col min="13551" max="13551" width="15" style="32" customWidth="1"/>
    <col min="13552" max="13552" width="10.875" style="32" customWidth="1"/>
    <col min="13553" max="13553" width="8.5" style="32" customWidth="1"/>
    <col min="13554" max="13554" width="9" style="32"/>
    <col min="13555" max="13555" width="8.375" style="32" customWidth="1"/>
    <col min="13556" max="13556" width="8.625" style="32" customWidth="1"/>
    <col min="13557" max="13557" width="8.375" style="32" customWidth="1"/>
    <col min="13558" max="13558" width="11.75" style="32" customWidth="1"/>
    <col min="13559" max="13559" width="9" style="32"/>
    <col min="13560" max="13561" width="10.5" style="32" customWidth="1"/>
    <col min="13562" max="13562" width="9" style="32"/>
    <col min="13563" max="13563" width="14.25" style="32" customWidth="1"/>
    <col min="13564" max="13804" width="9" style="32"/>
    <col min="13805" max="13805" width="8.5" style="32" customWidth="1"/>
    <col min="13806" max="13806" width="33.875" style="32" customWidth="1"/>
    <col min="13807" max="13807" width="15" style="32" customWidth="1"/>
    <col min="13808" max="13808" width="10.875" style="32" customWidth="1"/>
    <col min="13809" max="13809" width="8.5" style="32" customWidth="1"/>
    <col min="13810" max="13810" width="9" style="32"/>
    <col min="13811" max="13811" width="8.375" style="32" customWidth="1"/>
    <col min="13812" max="13812" width="8.625" style="32" customWidth="1"/>
    <col min="13813" max="13813" width="8.375" style="32" customWidth="1"/>
    <col min="13814" max="13814" width="11.75" style="32" customWidth="1"/>
    <col min="13815" max="13815" width="9" style="32"/>
    <col min="13816" max="13817" width="10.5" style="32" customWidth="1"/>
    <col min="13818" max="13818" width="9" style="32"/>
    <col min="13819" max="13819" width="14.25" style="32" customWidth="1"/>
    <col min="13820" max="14060" width="9" style="32"/>
    <col min="14061" max="14061" width="8.5" style="32" customWidth="1"/>
    <col min="14062" max="14062" width="33.875" style="32" customWidth="1"/>
    <col min="14063" max="14063" width="15" style="32" customWidth="1"/>
    <col min="14064" max="14064" width="10.875" style="32" customWidth="1"/>
    <col min="14065" max="14065" width="8.5" style="32" customWidth="1"/>
    <col min="14066" max="14066" width="9" style="32"/>
    <col min="14067" max="14067" width="8.375" style="32" customWidth="1"/>
    <col min="14068" max="14068" width="8.625" style="32" customWidth="1"/>
    <col min="14069" max="14069" width="8.375" style="32" customWidth="1"/>
    <col min="14070" max="14070" width="11.75" style="32" customWidth="1"/>
    <col min="14071" max="14071" width="9" style="32"/>
    <col min="14072" max="14073" width="10.5" style="32" customWidth="1"/>
    <col min="14074" max="14074" width="9" style="32"/>
    <col min="14075" max="14075" width="14.25" style="32" customWidth="1"/>
    <col min="14076" max="14316" width="9" style="32"/>
    <col min="14317" max="14317" width="8.5" style="32" customWidth="1"/>
    <col min="14318" max="14318" width="33.875" style="32" customWidth="1"/>
    <col min="14319" max="14319" width="15" style="32" customWidth="1"/>
    <col min="14320" max="14320" width="10.875" style="32" customWidth="1"/>
    <col min="14321" max="14321" width="8.5" style="32" customWidth="1"/>
    <col min="14322" max="14322" width="9" style="32"/>
    <col min="14323" max="14323" width="8.375" style="32" customWidth="1"/>
    <col min="14324" max="14324" width="8.625" style="32" customWidth="1"/>
    <col min="14325" max="14325" width="8.375" style="32" customWidth="1"/>
    <col min="14326" max="14326" width="11.75" style="32" customWidth="1"/>
    <col min="14327" max="14327" width="9" style="32"/>
    <col min="14328" max="14329" width="10.5" style="32" customWidth="1"/>
    <col min="14330" max="14330" width="9" style="32"/>
    <col min="14331" max="14331" width="14.25" style="32" customWidth="1"/>
    <col min="14332" max="14572" width="9" style="32"/>
    <col min="14573" max="14573" width="8.5" style="32" customWidth="1"/>
    <col min="14574" max="14574" width="33.875" style="32" customWidth="1"/>
    <col min="14575" max="14575" width="15" style="32" customWidth="1"/>
    <col min="14576" max="14576" width="10.875" style="32" customWidth="1"/>
    <col min="14577" max="14577" width="8.5" style="32" customWidth="1"/>
    <col min="14578" max="14578" width="9" style="32"/>
    <col min="14579" max="14579" width="8.375" style="32" customWidth="1"/>
    <col min="14580" max="14580" width="8.625" style="32" customWidth="1"/>
    <col min="14581" max="14581" width="8.375" style="32" customWidth="1"/>
    <col min="14582" max="14582" width="11.75" style="32" customWidth="1"/>
    <col min="14583" max="14583" width="9" style="32"/>
    <col min="14584" max="14585" width="10.5" style="32" customWidth="1"/>
    <col min="14586" max="14586" width="9" style="32"/>
    <col min="14587" max="14587" width="14.25" style="32" customWidth="1"/>
    <col min="14588" max="14828" width="9" style="32"/>
    <col min="14829" max="14829" width="8.5" style="32" customWidth="1"/>
    <col min="14830" max="14830" width="33.875" style="32" customWidth="1"/>
    <col min="14831" max="14831" width="15" style="32" customWidth="1"/>
    <col min="14832" max="14832" width="10.875" style="32" customWidth="1"/>
    <col min="14833" max="14833" width="8.5" style="32" customWidth="1"/>
    <col min="14834" max="14834" width="9" style="32"/>
    <col min="14835" max="14835" width="8.375" style="32" customWidth="1"/>
    <col min="14836" max="14836" width="8.625" style="32" customWidth="1"/>
    <col min="14837" max="14837" width="8.375" style="32" customWidth="1"/>
    <col min="14838" max="14838" width="11.75" style="32" customWidth="1"/>
    <col min="14839" max="14839" width="9" style="32"/>
    <col min="14840" max="14841" width="10.5" style="32" customWidth="1"/>
    <col min="14842" max="14842" width="9" style="32"/>
    <col min="14843" max="14843" width="14.25" style="32" customWidth="1"/>
    <col min="14844" max="15084" width="9" style="32"/>
    <col min="15085" max="15085" width="8.5" style="32" customWidth="1"/>
    <col min="15086" max="15086" width="33.875" style="32" customWidth="1"/>
    <col min="15087" max="15087" width="15" style="32" customWidth="1"/>
    <col min="15088" max="15088" width="10.875" style="32" customWidth="1"/>
    <col min="15089" max="15089" width="8.5" style="32" customWidth="1"/>
    <col min="15090" max="15090" width="9" style="32"/>
    <col min="15091" max="15091" width="8.375" style="32" customWidth="1"/>
    <col min="15092" max="15092" width="8.625" style="32" customWidth="1"/>
    <col min="15093" max="15093" width="8.375" style="32" customWidth="1"/>
    <col min="15094" max="15094" width="11.75" style="32" customWidth="1"/>
    <col min="15095" max="15095" width="9" style="32"/>
    <col min="15096" max="15097" width="10.5" style="32" customWidth="1"/>
    <col min="15098" max="15098" width="9" style="32"/>
    <col min="15099" max="15099" width="14.25" style="32" customWidth="1"/>
    <col min="15100" max="15340" width="9" style="32"/>
    <col min="15341" max="15341" width="8.5" style="32" customWidth="1"/>
    <col min="15342" max="15342" width="33.875" style="32" customWidth="1"/>
    <col min="15343" max="15343" width="15" style="32" customWidth="1"/>
    <col min="15344" max="15344" width="10.875" style="32" customWidth="1"/>
    <col min="15345" max="15345" width="8.5" style="32" customWidth="1"/>
    <col min="15346" max="15346" width="9" style="32"/>
    <col min="15347" max="15347" width="8.375" style="32" customWidth="1"/>
    <col min="15348" max="15348" width="8.625" style="32" customWidth="1"/>
    <col min="15349" max="15349" width="8.375" style="32" customWidth="1"/>
    <col min="15350" max="15350" width="11.75" style="32" customWidth="1"/>
    <col min="15351" max="15351" width="9" style="32"/>
    <col min="15352" max="15353" width="10.5" style="32" customWidth="1"/>
    <col min="15354" max="15354" width="9" style="32"/>
    <col min="15355" max="15355" width="14.25" style="32" customWidth="1"/>
    <col min="15356" max="15596" width="9" style="32"/>
    <col min="15597" max="15597" width="8.5" style="32" customWidth="1"/>
    <col min="15598" max="15598" width="33.875" style="32" customWidth="1"/>
    <col min="15599" max="15599" width="15" style="32" customWidth="1"/>
    <col min="15600" max="15600" width="10.875" style="32" customWidth="1"/>
    <col min="15601" max="15601" width="8.5" style="32" customWidth="1"/>
    <col min="15602" max="15602" width="9" style="32"/>
    <col min="15603" max="15603" width="8.375" style="32" customWidth="1"/>
    <col min="15604" max="15604" width="8.625" style="32" customWidth="1"/>
    <col min="15605" max="15605" width="8.375" style="32" customWidth="1"/>
    <col min="15606" max="15606" width="11.75" style="32" customWidth="1"/>
    <col min="15607" max="15607" width="9" style="32"/>
    <col min="15608" max="15609" width="10.5" style="32" customWidth="1"/>
    <col min="15610" max="15610" width="9" style="32"/>
    <col min="15611" max="15611" width="14.25" style="32" customWidth="1"/>
    <col min="15612" max="15852" width="9" style="32"/>
    <col min="15853" max="15853" width="8.5" style="32" customWidth="1"/>
    <col min="15854" max="15854" width="33.875" style="32" customWidth="1"/>
    <col min="15855" max="15855" width="15" style="32" customWidth="1"/>
    <col min="15856" max="15856" width="10.875" style="32" customWidth="1"/>
    <col min="15857" max="15857" width="8.5" style="32" customWidth="1"/>
    <col min="15858" max="15858" width="9" style="32"/>
    <col min="15859" max="15859" width="8.375" style="32" customWidth="1"/>
    <col min="15860" max="15860" width="8.625" style="32" customWidth="1"/>
    <col min="15861" max="15861" width="8.375" style="32" customWidth="1"/>
    <col min="15862" max="15862" width="11.75" style="32" customWidth="1"/>
    <col min="15863" max="15863" width="9" style="32"/>
    <col min="15864" max="15865" width="10.5" style="32" customWidth="1"/>
    <col min="15866" max="15866" width="9" style="32"/>
    <col min="15867" max="15867" width="14.25" style="32" customWidth="1"/>
    <col min="15868" max="16108" width="9" style="32"/>
    <col min="16109" max="16109" width="8.5" style="32" customWidth="1"/>
    <col min="16110" max="16110" width="33.875" style="32" customWidth="1"/>
    <col min="16111" max="16111" width="15" style="32" customWidth="1"/>
    <col min="16112" max="16112" width="10.875" style="32" customWidth="1"/>
    <col min="16113" max="16113" width="8.5" style="32" customWidth="1"/>
    <col min="16114" max="16114" width="9" style="32"/>
    <col min="16115" max="16115" width="8.375" style="32" customWidth="1"/>
    <col min="16116" max="16116" width="8.625" style="32" customWidth="1"/>
    <col min="16117" max="16117" width="8.375" style="32" customWidth="1"/>
    <col min="16118" max="16118" width="11.75" style="32" customWidth="1"/>
    <col min="16119" max="16119" width="9" style="32"/>
    <col min="16120" max="16121" width="10.5" style="32" customWidth="1"/>
    <col min="16122" max="16122" width="9" style="32"/>
    <col min="16123" max="16123" width="14.25" style="32" customWidth="1"/>
    <col min="16124" max="16384" width="9" style="32"/>
  </cols>
  <sheetData>
    <row r="1" spans="1:12" ht="18.75">
      <c r="A1" s="39" t="s">
        <v>236</v>
      </c>
    </row>
    <row r="2" spans="1:12" ht="22.5">
      <c r="A2" s="122" t="s">
        <v>197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ht="15.75">
      <c r="B3" s="40"/>
      <c r="C3" s="41"/>
      <c r="D3" s="42"/>
      <c r="E3" s="41"/>
      <c r="F3" s="41"/>
      <c r="G3" s="43"/>
      <c r="H3" s="41"/>
      <c r="I3" s="41"/>
      <c r="J3" s="41"/>
      <c r="K3" s="56"/>
      <c r="L3" s="57" t="s">
        <v>0</v>
      </c>
    </row>
    <row r="4" spans="1:12" s="28" customFormat="1" ht="14.25">
      <c r="A4" s="125" t="s">
        <v>29</v>
      </c>
      <c r="B4" s="127" t="s">
        <v>30</v>
      </c>
      <c r="C4" s="123" t="s">
        <v>31</v>
      </c>
      <c r="D4" s="123" t="s">
        <v>32</v>
      </c>
      <c r="E4" s="124"/>
      <c r="F4" s="124"/>
      <c r="G4" s="124"/>
      <c r="H4" s="124"/>
      <c r="I4" s="124"/>
      <c r="J4" s="124"/>
      <c r="K4" s="124"/>
      <c r="L4" s="129" t="s">
        <v>3</v>
      </c>
    </row>
    <row r="5" spans="1:12" s="29" customFormat="1" ht="45" customHeight="1">
      <c r="A5" s="126"/>
      <c r="B5" s="128"/>
      <c r="C5" s="124"/>
      <c r="D5" s="45" t="s">
        <v>33</v>
      </c>
      <c r="E5" s="110" t="s">
        <v>234</v>
      </c>
      <c r="F5" s="46" t="s">
        <v>34</v>
      </c>
      <c r="G5" s="47" t="s">
        <v>35</v>
      </c>
      <c r="H5" s="44" t="s">
        <v>36</v>
      </c>
      <c r="I5" s="58" t="s">
        <v>37</v>
      </c>
      <c r="J5" s="44" t="s">
        <v>38</v>
      </c>
      <c r="K5" s="59" t="s">
        <v>39</v>
      </c>
      <c r="L5" s="130"/>
    </row>
    <row r="6" spans="1:12" s="28" customFormat="1" ht="15.95" customHeight="1">
      <c r="A6" s="48">
        <v>201</v>
      </c>
      <c r="B6" s="49" t="s">
        <v>40</v>
      </c>
      <c r="C6" s="50">
        <f>SUM(C7:C28)</f>
        <v>32065</v>
      </c>
      <c r="D6" s="50">
        <f t="shared" ref="D6:D72" si="0">SUM(E6:K6)</f>
        <v>-6961</v>
      </c>
      <c r="E6" s="50">
        <f t="shared" ref="E6:K6" si="1">SUM(E7:E28)</f>
        <v>324</v>
      </c>
      <c r="F6" s="50">
        <f t="shared" si="1"/>
        <v>0</v>
      </c>
      <c r="G6" s="50">
        <f t="shared" si="1"/>
        <v>460</v>
      </c>
      <c r="H6" s="50">
        <f t="shared" si="1"/>
        <v>0</v>
      </c>
      <c r="I6" s="50">
        <f t="shared" si="1"/>
        <v>0</v>
      </c>
      <c r="J6" s="50">
        <f t="shared" si="1"/>
        <v>3087</v>
      </c>
      <c r="K6" s="50">
        <f t="shared" si="1"/>
        <v>-10832</v>
      </c>
      <c r="L6" s="50">
        <f>C6+D6</f>
        <v>25104</v>
      </c>
    </row>
    <row r="7" spans="1:12" ht="15.95" customHeight="1">
      <c r="A7" s="51">
        <v>20101</v>
      </c>
      <c r="B7" s="49" t="s">
        <v>41</v>
      </c>
      <c r="C7" s="52">
        <v>557</v>
      </c>
      <c r="D7" s="52">
        <f t="shared" si="0"/>
        <v>473</v>
      </c>
      <c r="E7" s="52"/>
      <c r="F7" s="52"/>
      <c r="G7" s="52"/>
      <c r="H7" s="52"/>
      <c r="I7" s="52"/>
      <c r="J7" s="52">
        <v>473</v>
      </c>
      <c r="K7" s="54"/>
      <c r="L7" s="52">
        <f>C7+D7</f>
        <v>1030</v>
      </c>
    </row>
    <row r="8" spans="1:12" ht="15.95" customHeight="1">
      <c r="A8" s="51">
        <v>20102</v>
      </c>
      <c r="B8" s="49" t="s">
        <v>42</v>
      </c>
      <c r="C8" s="52">
        <v>409</v>
      </c>
      <c r="D8" s="52">
        <f t="shared" si="0"/>
        <v>105</v>
      </c>
      <c r="E8" s="52"/>
      <c r="F8" s="52"/>
      <c r="G8" s="52"/>
      <c r="H8" s="52"/>
      <c r="I8" s="52"/>
      <c r="J8" s="60">
        <v>105</v>
      </c>
      <c r="K8" s="54"/>
      <c r="L8" s="52">
        <f t="shared" ref="L8:L73" si="2">C8+D8</f>
        <v>514</v>
      </c>
    </row>
    <row r="9" spans="1:12" ht="15.95" customHeight="1">
      <c r="A9" s="51">
        <v>20103</v>
      </c>
      <c r="B9" s="49" t="s">
        <v>43</v>
      </c>
      <c r="C9" s="52">
        <v>14413</v>
      </c>
      <c r="D9" s="52">
        <f t="shared" si="0"/>
        <v>-7766</v>
      </c>
      <c r="E9" s="52"/>
      <c r="F9" s="52"/>
      <c r="G9" s="52"/>
      <c r="H9" s="52"/>
      <c r="I9" s="52"/>
      <c r="J9" s="52"/>
      <c r="K9" s="52">
        <v>-7766</v>
      </c>
      <c r="L9" s="52">
        <f t="shared" si="2"/>
        <v>6647</v>
      </c>
    </row>
    <row r="10" spans="1:12" ht="15.95" customHeight="1">
      <c r="A10" s="51">
        <v>20104</v>
      </c>
      <c r="B10" s="49" t="s">
        <v>44</v>
      </c>
      <c r="C10" s="52">
        <v>581</v>
      </c>
      <c r="D10" s="52">
        <f t="shared" si="0"/>
        <v>142</v>
      </c>
      <c r="E10" s="52">
        <v>6</v>
      </c>
      <c r="F10" s="52"/>
      <c r="G10" s="52"/>
      <c r="H10" s="52"/>
      <c r="I10" s="52"/>
      <c r="J10" s="52">
        <v>136</v>
      </c>
      <c r="K10" s="61"/>
      <c r="L10" s="52">
        <f t="shared" si="2"/>
        <v>723</v>
      </c>
    </row>
    <row r="11" spans="1:12" ht="15.95" customHeight="1">
      <c r="A11" s="51">
        <v>20105</v>
      </c>
      <c r="B11" s="49" t="s">
        <v>45</v>
      </c>
      <c r="C11" s="52">
        <v>137</v>
      </c>
      <c r="D11" s="52">
        <f t="shared" si="0"/>
        <v>177</v>
      </c>
      <c r="E11" s="52"/>
      <c r="F11" s="52"/>
      <c r="G11" s="52"/>
      <c r="H11" s="52"/>
      <c r="I11" s="52"/>
      <c r="J11" s="60">
        <v>177</v>
      </c>
      <c r="K11" s="54"/>
      <c r="L11" s="52">
        <f t="shared" si="2"/>
        <v>314</v>
      </c>
    </row>
    <row r="12" spans="1:12" ht="15.95" customHeight="1">
      <c r="A12" s="51">
        <v>20106</v>
      </c>
      <c r="B12" s="49" t="s">
        <v>46</v>
      </c>
      <c r="C12" s="52">
        <v>1519</v>
      </c>
      <c r="D12" s="52">
        <f t="shared" si="0"/>
        <v>389</v>
      </c>
      <c r="E12" s="52"/>
      <c r="F12" s="52"/>
      <c r="G12" s="52"/>
      <c r="H12" s="52"/>
      <c r="I12" s="52"/>
      <c r="J12" s="60">
        <v>389</v>
      </c>
      <c r="K12" s="54"/>
      <c r="L12" s="52">
        <f t="shared" si="2"/>
        <v>1908</v>
      </c>
    </row>
    <row r="13" spans="1:12" ht="15.95" customHeight="1">
      <c r="A13" s="51">
        <v>20107</v>
      </c>
      <c r="B13" s="49" t="s">
        <v>47</v>
      </c>
      <c r="C13" s="52">
        <v>760</v>
      </c>
      <c r="D13" s="52">
        <f t="shared" si="0"/>
        <v>355</v>
      </c>
      <c r="E13" s="52"/>
      <c r="F13" s="52"/>
      <c r="G13" s="52"/>
      <c r="H13" s="52"/>
      <c r="I13" s="52"/>
      <c r="J13" s="60">
        <v>355</v>
      </c>
      <c r="K13" s="54"/>
      <c r="L13" s="52">
        <f t="shared" si="2"/>
        <v>1115</v>
      </c>
    </row>
    <row r="14" spans="1:12" ht="15.95" customHeight="1">
      <c r="A14" s="51">
        <v>20108</v>
      </c>
      <c r="B14" s="49" t="s">
        <v>48</v>
      </c>
      <c r="C14" s="52">
        <v>191</v>
      </c>
      <c r="D14" s="52">
        <f t="shared" si="0"/>
        <v>168</v>
      </c>
      <c r="E14" s="52"/>
      <c r="F14" s="52"/>
      <c r="G14" s="52"/>
      <c r="H14" s="52"/>
      <c r="I14" s="52"/>
      <c r="J14" s="60">
        <v>168</v>
      </c>
      <c r="K14" s="54"/>
      <c r="L14" s="52">
        <f t="shared" si="2"/>
        <v>359</v>
      </c>
    </row>
    <row r="15" spans="1:12" ht="15.95" customHeight="1">
      <c r="A15" s="51">
        <v>20110</v>
      </c>
      <c r="B15" s="53" t="s">
        <v>49</v>
      </c>
      <c r="C15" s="52">
        <v>166</v>
      </c>
      <c r="D15" s="52">
        <f t="shared" si="0"/>
        <v>71</v>
      </c>
      <c r="E15" s="52"/>
      <c r="F15" s="52"/>
      <c r="G15" s="52"/>
      <c r="H15" s="52"/>
      <c r="I15" s="52"/>
      <c r="J15" s="60">
        <v>71</v>
      </c>
      <c r="K15" s="54"/>
      <c r="L15" s="52">
        <f t="shared" si="2"/>
        <v>237</v>
      </c>
    </row>
    <row r="16" spans="1:12" ht="15.95" customHeight="1">
      <c r="A16" s="51">
        <v>20111</v>
      </c>
      <c r="B16" s="49" t="s">
        <v>50</v>
      </c>
      <c r="C16" s="52">
        <v>1147</v>
      </c>
      <c r="D16" s="52">
        <f>SUM(E16:K16)</f>
        <v>0</v>
      </c>
      <c r="E16" s="52"/>
      <c r="F16" s="52"/>
      <c r="G16" s="52"/>
      <c r="H16" s="52"/>
      <c r="I16" s="52"/>
      <c r="K16" s="52"/>
      <c r="L16" s="52">
        <f t="shared" si="2"/>
        <v>1147</v>
      </c>
    </row>
    <row r="17" spans="1:12" ht="15.95" customHeight="1">
      <c r="A17" s="51">
        <v>20113</v>
      </c>
      <c r="B17" s="49" t="s">
        <v>51</v>
      </c>
      <c r="C17" s="52">
        <v>127</v>
      </c>
      <c r="D17" s="52">
        <f t="shared" si="0"/>
        <v>27</v>
      </c>
      <c r="E17" s="52"/>
      <c r="F17" s="52"/>
      <c r="G17" s="52"/>
      <c r="H17" s="52"/>
      <c r="I17" s="52"/>
      <c r="J17" s="60">
        <v>27</v>
      </c>
      <c r="K17" s="54"/>
      <c r="L17" s="52">
        <f t="shared" si="2"/>
        <v>154</v>
      </c>
    </row>
    <row r="18" spans="1:12" ht="15.95" customHeight="1">
      <c r="A18" s="51">
        <v>20123</v>
      </c>
      <c r="B18" s="49" t="s">
        <v>52</v>
      </c>
      <c r="C18" s="52">
        <v>37</v>
      </c>
      <c r="D18" s="52">
        <f t="shared" si="0"/>
        <v>29</v>
      </c>
      <c r="E18" s="52"/>
      <c r="F18" s="52"/>
      <c r="G18" s="52"/>
      <c r="H18" s="52"/>
      <c r="I18" s="52"/>
      <c r="J18" s="60">
        <v>29</v>
      </c>
      <c r="K18" s="54"/>
      <c r="L18" s="52">
        <f t="shared" si="2"/>
        <v>66</v>
      </c>
    </row>
    <row r="19" spans="1:12" ht="15.95" customHeight="1">
      <c r="A19" s="51">
        <v>20126</v>
      </c>
      <c r="B19" s="49" t="s">
        <v>53</v>
      </c>
      <c r="C19" s="52">
        <v>89</v>
      </c>
      <c r="D19" s="52">
        <f t="shared" si="0"/>
        <v>296</v>
      </c>
      <c r="E19" s="52">
        <v>296</v>
      </c>
      <c r="F19" s="52"/>
      <c r="G19" s="52"/>
      <c r="H19" s="52"/>
      <c r="I19" s="52"/>
      <c r="J19" s="60"/>
      <c r="K19" s="54"/>
      <c r="L19" s="52">
        <f t="shared" si="2"/>
        <v>385</v>
      </c>
    </row>
    <row r="20" spans="1:12" ht="15.95" customHeight="1">
      <c r="A20" s="51">
        <v>20128</v>
      </c>
      <c r="B20" s="49" t="s">
        <v>54</v>
      </c>
      <c r="C20" s="52">
        <v>69</v>
      </c>
      <c r="D20" s="52">
        <f t="shared" si="0"/>
        <v>40</v>
      </c>
      <c r="E20" s="52"/>
      <c r="F20" s="52"/>
      <c r="G20" s="52"/>
      <c r="H20" s="52"/>
      <c r="I20" s="52"/>
      <c r="J20" s="60">
        <v>40</v>
      </c>
      <c r="K20" s="54"/>
      <c r="L20" s="52">
        <f t="shared" si="2"/>
        <v>109</v>
      </c>
    </row>
    <row r="21" spans="1:12" ht="15.95" customHeight="1">
      <c r="A21" s="51">
        <v>20129</v>
      </c>
      <c r="B21" s="49" t="s">
        <v>55</v>
      </c>
      <c r="C21" s="52">
        <v>586</v>
      </c>
      <c r="D21" s="52">
        <f>SUM(E21:K21)</f>
        <v>1</v>
      </c>
      <c r="E21" s="52">
        <v>1</v>
      </c>
      <c r="F21" s="52"/>
      <c r="G21" s="52"/>
      <c r="H21" s="52"/>
      <c r="I21" s="52"/>
      <c r="J21" s="96"/>
      <c r="K21" s="52"/>
      <c r="L21" s="52">
        <f t="shared" si="2"/>
        <v>587</v>
      </c>
    </row>
    <row r="22" spans="1:12" ht="15.95" customHeight="1">
      <c r="A22" s="51">
        <v>20131</v>
      </c>
      <c r="B22" s="49" t="s">
        <v>56</v>
      </c>
      <c r="C22" s="52">
        <v>478</v>
      </c>
      <c r="D22" s="52">
        <f>SUM(E22:K22)</f>
        <v>0</v>
      </c>
      <c r="E22" s="52"/>
      <c r="F22" s="52"/>
      <c r="G22" s="52"/>
      <c r="H22" s="52"/>
      <c r="I22" s="52"/>
      <c r="J22" s="96"/>
      <c r="K22" s="52"/>
      <c r="L22" s="52">
        <f t="shared" si="2"/>
        <v>478</v>
      </c>
    </row>
    <row r="23" spans="1:12" ht="15.95" customHeight="1">
      <c r="A23" s="51">
        <v>20132</v>
      </c>
      <c r="B23" s="49" t="s">
        <v>57</v>
      </c>
      <c r="C23" s="52">
        <v>694</v>
      </c>
      <c r="D23" s="52">
        <f t="shared" si="0"/>
        <v>206</v>
      </c>
      <c r="E23" s="52"/>
      <c r="F23" s="52"/>
      <c r="G23" s="52"/>
      <c r="H23" s="52"/>
      <c r="I23" s="52"/>
      <c r="J23" s="52">
        <v>206</v>
      </c>
      <c r="K23" s="61"/>
      <c r="L23" s="52">
        <f t="shared" si="2"/>
        <v>900</v>
      </c>
    </row>
    <row r="24" spans="1:12" s="30" customFormat="1" ht="15.95" customHeight="1">
      <c r="A24" s="55">
        <v>20133</v>
      </c>
      <c r="B24" s="108" t="s">
        <v>58</v>
      </c>
      <c r="C24" s="52">
        <v>798</v>
      </c>
      <c r="D24" s="52">
        <f t="shared" si="0"/>
        <v>0</v>
      </c>
      <c r="E24" s="52"/>
      <c r="F24" s="52"/>
      <c r="G24" s="52"/>
      <c r="H24" s="52"/>
      <c r="I24" s="52"/>
      <c r="J24" s="52"/>
      <c r="K24" s="52"/>
      <c r="L24" s="52">
        <f t="shared" si="2"/>
        <v>798</v>
      </c>
    </row>
    <row r="25" spans="1:12" ht="15.95" customHeight="1">
      <c r="A25" s="51">
        <v>20134</v>
      </c>
      <c r="B25" s="49" t="s">
        <v>59</v>
      </c>
      <c r="C25" s="52">
        <v>105</v>
      </c>
      <c r="D25" s="52">
        <f t="shared" si="0"/>
        <v>43</v>
      </c>
      <c r="E25" s="52"/>
      <c r="F25" s="52"/>
      <c r="G25" s="52"/>
      <c r="H25" s="52"/>
      <c r="I25" s="52"/>
      <c r="J25" s="52">
        <v>43</v>
      </c>
      <c r="K25" s="54"/>
      <c r="L25" s="52">
        <f t="shared" si="2"/>
        <v>148</v>
      </c>
    </row>
    <row r="26" spans="1:12" ht="15.95" customHeight="1">
      <c r="A26" s="51">
        <v>20136</v>
      </c>
      <c r="B26" s="49" t="s">
        <v>60</v>
      </c>
      <c r="C26" s="52">
        <v>1042</v>
      </c>
      <c r="D26" s="52">
        <f t="shared" si="0"/>
        <v>552</v>
      </c>
      <c r="E26" s="52"/>
      <c r="F26" s="52"/>
      <c r="G26" s="52"/>
      <c r="H26" s="52"/>
      <c r="I26" s="52"/>
      <c r="J26" s="52">
        <v>552</v>
      </c>
      <c r="K26" s="54"/>
      <c r="L26" s="52">
        <f t="shared" si="2"/>
        <v>1594</v>
      </c>
    </row>
    <row r="27" spans="1:12" ht="15.95" customHeight="1">
      <c r="A27" s="51">
        <v>20138</v>
      </c>
      <c r="B27" s="49" t="s">
        <v>61</v>
      </c>
      <c r="C27" s="52">
        <v>1486</v>
      </c>
      <c r="D27" s="52">
        <f t="shared" si="0"/>
        <v>337</v>
      </c>
      <c r="E27" s="52">
        <v>21</v>
      </c>
      <c r="F27" s="52"/>
      <c r="G27" s="52"/>
      <c r="H27" s="52"/>
      <c r="I27" s="52"/>
      <c r="J27" s="52">
        <v>316</v>
      </c>
      <c r="K27" s="54"/>
      <c r="L27" s="52">
        <f t="shared" si="2"/>
        <v>1823</v>
      </c>
    </row>
    <row r="28" spans="1:12" ht="15.95" customHeight="1">
      <c r="A28" s="51">
        <v>20199</v>
      </c>
      <c r="B28" s="49" t="s">
        <v>62</v>
      </c>
      <c r="C28" s="52">
        <v>6674</v>
      </c>
      <c r="D28" s="52">
        <f t="shared" si="0"/>
        <v>-2606</v>
      </c>
      <c r="E28" s="52"/>
      <c r="F28" s="52"/>
      <c r="G28" s="54">
        <v>460</v>
      </c>
      <c r="H28" s="54"/>
      <c r="I28" s="54"/>
      <c r="J28" s="54"/>
      <c r="K28" s="54">
        <v>-3066</v>
      </c>
      <c r="L28" s="52">
        <f t="shared" si="2"/>
        <v>4068</v>
      </c>
    </row>
    <row r="29" spans="1:12" s="28" customFormat="1" ht="15.95" customHeight="1">
      <c r="A29" s="48">
        <v>204</v>
      </c>
      <c r="B29" s="49" t="s">
        <v>63</v>
      </c>
      <c r="C29" s="50">
        <f>SUM(C30:C37)</f>
        <v>12066</v>
      </c>
      <c r="D29" s="50">
        <f t="shared" si="0"/>
        <v>502</v>
      </c>
      <c r="E29" s="50">
        <f t="shared" ref="E29:K29" si="3">SUM(E30:E37)</f>
        <v>202</v>
      </c>
      <c r="F29" s="50">
        <f t="shared" si="3"/>
        <v>0</v>
      </c>
      <c r="G29" s="50">
        <f t="shared" si="3"/>
        <v>300</v>
      </c>
      <c r="H29" s="50">
        <f t="shared" si="3"/>
        <v>0</v>
      </c>
      <c r="I29" s="50">
        <f t="shared" si="3"/>
        <v>0</v>
      </c>
      <c r="J29" s="50">
        <f t="shared" si="3"/>
        <v>320</v>
      </c>
      <c r="K29" s="50">
        <f t="shared" si="3"/>
        <v>-320</v>
      </c>
      <c r="L29" s="50">
        <f t="shared" si="2"/>
        <v>12568</v>
      </c>
    </row>
    <row r="30" spans="1:12" ht="15.75">
      <c r="A30" s="51">
        <v>20401</v>
      </c>
      <c r="B30" s="49" t="s">
        <v>64</v>
      </c>
      <c r="C30" s="52">
        <v>10</v>
      </c>
      <c r="D30" s="52">
        <f t="shared" si="0"/>
        <v>0</v>
      </c>
      <c r="E30" s="52"/>
      <c r="F30" s="52"/>
      <c r="G30" s="52"/>
      <c r="H30" s="52"/>
      <c r="I30" s="52"/>
      <c r="J30" s="52"/>
      <c r="K30" s="52"/>
      <c r="L30" s="52">
        <f t="shared" si="2"/>
        <v>10</v>
      </c>
    </row>
    <row r="31" spans="1:12" s="30" customFormat="1" ht="15.95" customHeight="1">
      <c r="A31" s="55">
        <v>20402</v>
      </c>
      <c r="B31" s="108" t="s">
        <v>65</v>
      </c>
      <c r="C31" s="52">
        <v>7931</v>
      </c>
      <c r="D31" s="52">
        <f t="shared" si="0"/>
        <v>500</v>
      </c>
      <c r="E31" s="52">
        <v>200</v>
      </c>
      <c r="F31" s="52"/>
      <c r="G31" s="52">
        <v>300</v>
      </c>
      <c r="H31" s="52"/>
      <c r="I31" s="52"/>
      <c r="J31" s="109"/>
      <c r="K31" s="109"/>
      <c r="L31" s="52">
        <f t="shared" si="2"/>
        <v>8431</v>
      </c>
    </row>
    <row r="32" spans="1:12" ht="15.95" customHeight="1">
      <c r="A32" s="51">
        <v>20403</v>
      </c>
      <c r="B32" s="49" t="s">
        <v>66</v>
      </c>
      <c r="C32" s="52"/>
      <c r="D32" s="52">
        <f t="shared" si="0"/>
        <v>0</v>
      </c>
      <c r="E32" s="52"/>
      <c r="F32" s="52"/>
      <c r="G32" s="52"/>
      <c r="H32" s="52"/>
      <c r="I32" s="52"/>
      <c r="J32" s="60">
        <v>0</v>
      </c>
      <c r="K32" s="54"/>
      <c r="L32" s="52">
        <f t="shared" si="2"/>
        <v>0</v>
      </c>
    </row>
    <row r="33" spans="1:12" s="30" customFormat="1" ht="15.95" customHeight="1">
      <c r="A33" s="55">
        <v>20404</v>
      </c>
      <c r="B33" s="108" t="s">
        <v>67</v>
      </c>
      <c r="C33" s="52">
        <v>549</v>
      </c>
      <c r="D33" s="52">
        <f t="shared" si="0"/>
        <v>119</v>
      </c>
      <c r="E33" s="52"/>
      <c r="F33" s="52"/>
      <c r="G33" s="52"/>
      <c r="H33" s="52"/>
      <c r="I33" s="52"/>
      <c r="J33" s="109">
        <v>119</v>
      </c>
      <c r="K33" s="52"/>
      <c r="L33" s="52">
        <f t="shared" si="2"/>
        <v>668</v>
      </c>
    </row>
    <row r="34" spans="1:12" s="30" customFormat="1" ht="15.95" customHeight="1">
      <c r="A34" s="55">
        <v>20405</v>
      </c>
      <c r="B34" s="108" t="s">
        <v>68</v>
      </c>
      <c r="C34" s="52">
        <v>1580</v>
      </c>
      <c r="D34" s="52">
        <f t="shared" si="0"/>
        <v>201</v>
      </c>
      <c r="E34" s="52"/>
      <c r="F34" s="52"/>
      <c r="G34" s="52"/>
      <c r="H34" s="52"/>
      <c r="I34" s="52"/>
      <c r="J34" s="109">
        <v>201</v>
      </c>
      <c r="K34" s="109"/>
      <c r="L34" s="52">
        <f t="shared" si="2"/>
        <v>1781</v>
      </c>
    </row>
    <row r="35" spans="1:12" ht="15.95" customHeight="1">
      <c r="A35" s="51">
        <v>20406</v>
      </c>
      <c r="B35" s="49" t="s">
        <v>69</v>
      </c>
      <c r="C35" s="52">
        <v>714</v>
      </c>
      <c r="D35" s="52">
        <f t="shared" si="0"/>
        <v>2</v>
      </c>
      <c r="E35" s="52">
        <v>2</v>
      </c>
      <c r="F35" s="52"/>
      <c r="G35" s="52"/>
      <c r="H35" s="52"/>
      <c r="I35" s="52"/>
      <c r="J35" s="60"/>
      <c r="K35" s="67"/>
      <c r="L35" s="52">
        <f t="shared" si="2"/>
        <v>716</v>
      </c>
    </row>
    <row r="36" spans="1:12" ht="15.95" customHeight="1">
      <c r="A36" s="51">
        <v>20409</v>
      </c>
      <c r="B36" s="49" t="s">
        <v>70</v>
      </c>
      <c r="C36" s="52">
        <v>59</v>
      </c>
      <c r="D36" s="52">
        <f t="shared" si="0"/>
        <v>0</v>
      </c>
      <c r="E36" s="52"/>
      <c r="F36" s="52"/>
      <c r="G36" s="52"/>
      <c r="H36" s="52"/>
      <c r="I36" s="52"/>
      <c r="J36" s="52"/>
      <c r="K36" s="52"/>
      <c r="L36" s="52">
        <f t="shared" si="2"/>
        <v>59</v>
      </c>
    </row>
    <row r="37" spans="1:12" ht="15.95" customHeight="1">
      <c r="A37" s="51">
        <v>20499</v>
      </c>
      <c r="B37" s="49" t="s">
        <v>71</v>
      </c>
      <c r="C37" s="52">
        <v>1223</v>
      </c>
      <c r="D37" s="52">
        <f t="shared" si="0"/>
        <v>-320</v>
      </c>
      <c r="E37" s="52"/>
      <c r="F37" s="52"/>
      <c r="G37" s="52"/>
      <c r="H37" s="52"/>
      <c r="I37" s="52"/>
      <c r="J37" s="52"/>
      <c r="K37" s="52">
        <v>-320</v>
      </c>
      <c r="L37" s="52">
        <f t="shared" si="2"/>
        <v>903</v>
      </c>
    </row>
    <row r="38" spans="1:12" s="28" customFormat="1" ht="15.95" customHeight="1">
      <c r="A38" s="48">
        <v>205</v>
      </c>
      <c r="B38" s="49" t="s">
        <v>72</v>
      </c>
      <c r="C38" s="50">
        <v>26035</v>
      </c>
      <c r="D38" s="50">
        <f t="shared" si="0"/>
        <v>11705</v>
      </c>
      <c r="E38" s="50"/>
      <c r="F38" s="50"/>
      <c r="G38" s="50">
        <v>655</v>
      </c>
      <c r="H38" s="50"/>
      <c r="I38" s="50"/>
      <c r="J38" s="50">
        <v>11050</v>
      </c>
      <c r="K38" s="62"/>
      <c r="L38" s="50">
        <f t="shared" si="2"/>
        <v>37740</v>
      </c>
    </row>
    <row r="39" spans="1:12" s="28" customFormat="1" ht="15" customHeight="1">
      <c r="A39" s="48">
        <v>206</v>
      </c>
      <c r="B39" s="49" t="s">
        <v>73</v>
      </c>
      <c r="C39" s="50">
        <v>1888</v>
      </c>
      <c r="D39" s="50">
        <f t="shared" si="0"/>
        <v>-990</v>
      </c>
      <c r="E39" s="50">
        <v>10</v>
      </c>
      <c r="F39" s="50"/>
      <c r="G39" s="50"/>
      <c r="H39" s="50"/>
      <c r="I39" s="50"/>
      <c r="J39" s="63"/>
      <c r="K39" s="63">
        <v>-1000</v>
      </c>
      <c r="L39" s="50">
        <f t="shared" si="2"/>
        <v>898</v>
      </c>
    </row>
    <row r="40" spans="1:12" s="28" customFormat="1" ht="15.95" customHeight="1">
      <c r="A40" s="48">
        <v>207</v>
      </c>
      <c r="B40" s="49" t="s">
        <v>74</v>
      </c>
      <c r="C40" s="50">
        <f>SUM(C41:C46)</f>
        <v>3195</v>
      </c>
      <c r="D40" s="50">
        <f t="shared" si="0"/>
        <v>4840</v>
      </c>
      <c r="E40" s="50">
        <f>SUM(E41:E46)</f>
        <v>2995</v>
      </c>
      <c r="F40" s="50">
        <f t="shared" ref="F40:J40" si="4">SUM(F41:F46)</f>
        <v>0</v>
      </c>
      <c r="G40" s="50">
        <f t="shared" si="4"/>
        <v>200</v>
      </c>
      <c r="H40" s="50">
        <f t="shared" si="4"/>
        <v>0</v>
      </c>
      <c r="I40" s="50">
        <f t="shared" si="4"/>
        <v>0</v>
      </c>
      <c r="J40" s="50">
        <f t="shared" si="4"/>
        <v>2042</v>
      </c>
      <c r="K40" s="50">
        <f>SUM(K41:K46)</f>
        <v>-397</v>
      </c>
      <c r="L40" s="50">
        <f t="shared" si="2"/>
        <v>8035</v>
      </c>
    </row>
    <row r="41" spans="1:12" ht="16.5" customHeight="1">
      <c r="A41" s="51">
        <v>20701</v>
      </c>
      <c r="B41" s="49" t="s">
        <v>75</v>
      </c>
      <c r="C41" s="52">
        <v>1292</v>
      </c>
      <c r="D41" s="52">
        <f t="shared" si="0"/>
        <v>3127</v>
      </c>
      <c r="E41" s="52">
        <v>2927</v>
      </c>
      <c r="F41" s="52"/>
      <c r="G41" s="52">
        <v>200</v>
      </c>
      <c r="H41" s="52"/>
      <c r="I41" s="52"/>
      <c r="J41" s="52"/>
      <c r="K41" s="54"/>
      <c r="L41" s="52">
        <f t="shared" si="2"/>
        <v>4419</v>
      </c>
    </row>
    <row r="42" spans="1:12" s="30" customFormat="1" ht="15.95" customHeight="1">
      <c r="A42" s="55">
        <v>20702</v>
      </c>
      <c r="B42" s="108" t="s">
        <v>76</v>
      </c>
      <c r="C42" s="52">
        <v>844</v>
      </c>
      <c r="D42" s="52">
        <f t="shared" si="0"/>
        <v>1898</v>
      </c>
      <c r="E42" s="52">
        <v>21</v>
      </c>
      <c r="F42" s="52"/>
      <c r="G42" s="52"/>
      <c r="H42" s="52"/>
      <c r="I42" s="52"/>
      <c r="J42" s="52">
        <v>1877</v>
      </c>
      <c r="K42" s="52"/>
      <c r="L42" s="52">
        <f t="shared" si="2"/>
        <v>2742</v>
      </c>
    </row>
    <row r="43" spans="1:12" ht="15.95" customHeight="1">
      <c r="A43" s="51">
        <v>20703</v>
      </c>
      <c r="B43" s="49" t="s">
        <v>77</v>
      </c>
      <c r="C43" s="52"/>
      <c r="D43" s="52">
        <f t="shared" si="0"/>
        <v>70</v>
      </c>
      <c r="E43" s="52"/>
      <c r="F43" s="52"/>
      <c r="G43" s="52"/>
      <c r="H43" s="52"/>
      <c r="I43" s="52"/>
      <c r="J43" s="52">
        <v>70</v>
      </c>
      <c r="K43" s="54"/>
      <c r="L43" s="52">
        <f t="shared" si="2"/>
        <v>70</v>
      </c>
    </row>
    <row r="44" spans="1:12" ht="15" customHeight="1">
      <c r="A44" s="51">
        <v>20706</v>
      </c>
      <c r="B44" s="49" t="s">
        <v>78</v>
      </c>
      <c r="C44" s="52"/>
      <c r="D44" s="52">
        <f t="shared" si="0"/>
        <v>95</v>
      </c>
      <c r="E44" s="52"/>
      <c r="F44" s="52"/>
      <c r="G44" s="52"/>
      <c r="H44" s="52"/>
      <c r="I44" s="52"/>
      <c r="J44" s="60">
        <v>95</v>
      </c>
      <c r="K44" s="54"/>
      <c r="L44" s="52">
        <f t="shared" si="2"/>
        <v>95</v>
      </c>
    </row>
    <row r="45" spans="1:12" s="30" customFormat="1" ht="15.95" customHeight="1">
      <c r="A45" s="55">
        <v>20708</v>
      </c>
      <c r="B45" s="108" t="s">
        <v>79</v>
      </c>
      <c r="C45" s="52">
        <v>198</v>
      </c>
      <c r="D45" s="52">
        <f t="shared" si="0"/>
        <v>-144</v>
      </c>
      <c r="E45" s="52">
        <v>27</v>
      </c>
      <c r="F45" s="52"/>
      <c r="G45" s="52"/>
      <c r="H45" s="52"/>
      <c r="I45" s="52"/>
      <c r="J45" s="109"/>
      <c r="K45" s="109">
        <v>-171</v>
      </c>
      <c r="L45" s="52">
        <f t="shared" si="2"/>
        <v>54</v>
      </c>
    </row>
    <row r="46" spans="1:12" s="30" customFormat="1" ht="15.95" customHeight="1">
      <c r="A46" s="55">
        <v>20799</v>
      </c>
      <c r="B46" s="108" t="s">
        <v>80</v>
      </c>
      <c r="C46" s="52">
        <v>861</v>
      </c>
      <c r="D46" s="52">
        <f t="shared" si="0"/>
        <v>-206</v>
      </c>
      <c r="E46" s="52">
        <v>20</v>
      </c>
      <c r="F46" s="52"/>
      <c r="G46" s="52"/>
      <c r="H46" s="52"/>
      <c r="I46" s="52"/>
      <c r="J46" s="109"/>
      <c r="K46" s="109">
        <v>-226</v>
      </c>
      <c r="L46" s="52">
        <f t="shared" si="2"/>
        <v>655</v>
      </c>
    </row>
    <row r="47" spans="1:12" s="28" customFormat="1" ht="15.95" customHeight="1">
      <c r="A47" s="48">
        <v>208</v>
      </c>
      <c r="B47" s="49" t="s">
        <v>81</v>
      </c>
      <c r="C47" s="50">
        <f>SUM(C48:C63)</f>
        <v>39150</v>
      </c>
      <c r="D47" s="50">
        <f t="shared" si="0"/>
        <v>4433</v>
      </c>
      <c r="E47" s="50">
        <f t="shared" ref="E47:K47" si="5">SUM(E48:E63)</f>
        <v>22</v>
      </c>
      <c r="F47" s="50">
        <f t="shared" si="5"/>
        <v>0</v>
      </c>
      <c r="G47" s="50">
        <f t="shared" si="5"/>
        <v>68</v>
      </c>
      <c r="H47" s="50">
        <f t="shared" si="5"/>
        <v>0</v>
      </c>
      <c r="I47" s="50">
        <f t="shared" si="5"/>
        <v>0</v>
      </c>
      <c r="J47" s="50">
        <f t="shared" si="5"/>
        <v>11657</v>
      </c>
      <c r="K47" s="50">
        <f t="shared" si="5"/>
        <v>-7314</v>
      </c>
      <c r="L47" s="50">
        <f t="shared" si="2"/>
        <v>43583</v>
      </c>
    </row>
    <row r="48" spans="1:12" ht="15.95" customHeight="1">
      <c r="A48" s="51">
        <v>20801</v>
      </c>
      <c r="B48" s="49" t="s">
        <v>82</v>
      </c>
      <c r="C48" s="52">
        <v>2799</v>
      </c>
      <c r="D48" s="52">
        <f t="shared" si="0"/>
        <v>69</v>
      </c>
      <c r="E48" s="52">
        <v>1</v>
      </c>
      <c r="F48" s="52"/>
      <c r="G48" s="52">
        <v>68</v>
      </c>
      <c r="H48" s="52"/>
      <c r="I48" s="52"/>
      <c r="J48" s="64"/>
      <c r="K48" s="64"/>
      <c r="L48" s="52">
        <f t="shared" si="2"/>
        <v>2868</v>
      </c>
    </row>
    <row r="49" spans="1:12" ht="15.95" customHeight="1">
      <c r="A49" s="51">
        <v>20802</v>
      </c>
      <c r="B49" s="49" t="s">
        <v>83</v>
      </c>
      <c r="C49" s="52">
        <v>1651</v>
      </c>
      <c r="D49" s="52">
        <f t="shared" si="0"/>
        <v>751</v>
      </c>
      <c r="E49" s="52"/>
      <c r="F49" s="52"/>
      <c r="G49" s="52"/>
      <c r="H49" s="52"/>
      <c r="I49" s="52"/>
      <c r="J49" s="64">
        <v>751</v>
      </c>
      <c r="K49" s="54"/>
      <c r="L49" s="52">
        <f t="shared" si="2"/>
        <v>2402</v>
      </c>
    </row>
    <row r="50" spans="1:12" s="30" customFormat="1" ht="15.95" customHeight="1">
      <c r="A50" s="55">
        <v>20805</v>
      </c>
      <c r="B50" s="108" t="s">
        <v>84</v>
      </c>
      <c r="C50" s="52">
        <v>6441</v>
      </c>
      <c r="D50" s="52">
        <f t="shared" si="0"/>
        <v>7919</v>
      </c>
      <c r="E50" s="52"/>
      <c r="F50" s="52"/>
      <c r="G50" s="52"/>
      <c r="H50" s="52"/>
      <c r="I50" s="52"/>
      <c r="J50" s="52">
        <v>7919</v>
      </c>
      <c r="K50" s="52"/>
      <c r="L50" s="52">
        <f t="shared" si="2"/>
        <v>14360</v>
      </c>
    </row>
    <row r="51" spans="1:12" s="30" customFormat="1" ht="15.95" customHeight="1">
      <c r="A51" s="55">
        <v>20807</v>
      </c>
      <c r="B51" s="49" t="s">
        <v>85</v>
      </c>
      <c r="C51" s="52">
        <v>453</v>
      </c>
      <c r="D51" s="52">
        <f t="shared" si="0"/>
        <v>257</v>
      </c>
      <c r="E51" s="52"/>
      <c r="F51" s="52"/>
      <c r="G51" s="52"/>
      <c r="H51" s="52"/>
      <c r="I51" s="52"/>
      <c r="J51" s="52">
        <v>257</v>
      </c>
      <c r="K51" s="52"/>
      <c r="L51" s="52">
        <f t="shared" si="2"/>
        <v>710</v>
      </c>
    </row>
    <row r="52" spans="1:12" s="30" customFormat="1" ht="15.95" customHeight="1">
      <c r="A52" s="55">
        <v>20808</v>
      </c>
      <c r="B52" s="49" t="s">
        <v>86</v>
      </c>
      <c r="C52" s="52">
        <v>1498</v>
      </c>
      <c r="D52" s="52">
        <f t="shared" si="0"/>
        <v>601</v>
      </c>
      <c r="E52" s="52"/>
      <c r="F52" s="52"/>
      <c r="G52" s="52"/>
      <c r="H52" s="52"/>
      <c r="I52" s="52"/>
      <c r="J52" s="52">
        <v>601</v>
      </c>
      <c r="K52" s="54"/>
      <c r="L52" s="52">
        <f t="shared" si="2"/>
        <v>2099</v>
      </c>
    </row>
    <row r="53" spans="1:12" ht="15.95" customHeight="1">
      <c r="A53" s="51">
        <v>20809</v>
      </c>
      <c r="B53" s="49" t="s">
        <v>87</v>
      </c>
      <c r="C53" s="52">
        <v>457</v>
      </c>
      <c r="D53" s="52">
        <f t="shared" si="0"/>
        <v>225</v>
      </c>
      <c r="E53" s="52"/>
      <c r="F53" s="52"/>
      <c r="G53" s="52"/>
      <c r="H53" s="52"/>
      <c r="I53" s="52"/>
      <c r="J53" s="64">
        <v>225</v>
      </c>
      <c r="K53" s="54"/>
      <c r="L53" s="52">
        <f t="shared" si="2"/>
        <v>682</v>
      </c>
    </row>
    <row r="54" spans="1:12" ht="15.95" customHeight="1">
      <c r="A54" s="51">
        <v>20810</v>
      </c>
      <c r="B54" s="49" t="s">
        <v>88</v>
      </c>
      <c r="C54" s="52">
        <v>78</v>
      </c>
      <c r="D54" s="52">
        <f t="shared" si="0"/>
        <v>39</v>
      </c>
      <c r="E54" s="52"/>
      <c r="F54" s="52"/>
      <c r="G54" s="52"/>
      <c r="H54" s="52"/>
      <c r="I54" s="52"/>
      <c r="J54" s="64">
        <v>39</v>
      </c>
      <c r="K54" s="54"/>
      <c r="L54" s="52">
        <f t="shared" si="2"/>
        <v>117</v>
      </c>
    </row>
    <row r="55" spans="1:12" ht="16.5" customHeight="1">
      <c r="A55" s="51">
        <v>20811</v>
      </c>
      <c r="B55" s="49" t="s">
        <v>89</v>
      </c>
      <c r="C55" s="52">
        <v>905</v>
      </c>
      <c r="D55" s="52">
        <f t="shared" si="0"/>
        <v>0</v>
      </c>
      <c r="E55" s="52"/>
      <c r="F55" s="52"/>
      <c r="G55" s="52"/>
      <c r="H55" s="52"/>
      <c r="I55" s="52"/>
      <c r="J55" s="64"/>
      <c r="K55" s="64"/>
      <c r="L55" s="52">
        <f t="shared" si="2"/>
        <v>905</v>
      </c>
    </row>
    <row r="56" spans="1:12" ht="15.95" customHeight="1">
      <c r="A56" s="51">
        <v>20816</v>
      </c>
      <c r="B56" s="49" t="s">
        <v>90</v>
      </c>
      <c r="C56" s="52"/>
      <c r="D56" s="52">
        <f t="shared" si="0"/>
        <v>19</v>
      </c>
      <c r="E56" s="52"/>
      <c r="F56" s="52"/>
      <c r="G56" s="52"/>
      <c r="H56" s="52"/>
      <c r="I56" s="52"/>
      <c r="J56" s="64">
        <v>19</v>
      </c>
      <c r="K56" s="54"/>
      <c r="L56" s="52">
        <f>C56+D56</f>
        <v>19</v>
      </c>
    </row>
    <row r="57" spans="1:12" ht="15.95" customHeight="1">
      <c r="A57" s="51">
        <v>20819</v>
      </c>
      <c r="B57" s="49" t="s">
        <v>91</v>
      </c>
      <c r="C57" s="52">
        <v>5982</v>
      </c>
      <c r="D57" s="52">
        <f>SUM(E57:K57)</f>
        <v>-1818</v>
      </c>
      <c r="E57" s="52"/>
      <c r="F57" s="52"/>
      <c r="G57" s="52"/>
      <c r="H57" s="52"/>
      <c r="I57" s="52"/>
      <c r="J57" s="52"/>
      <c r="K57" s="52">
        <v>-1818</v>
      </c>
      <c r="L57" s="52">
        <f t="shared" si="2"/>
        <v>4164</v>
      </c>
    </row>
    <row r="58" spans="1:12" ht="15.95" customHeight="1">
      <c r="A58" s="51">
        <v>20820</v>
      </c>
      <c r="B58" s="49" t="s">
        <v>220</v>
      </c>
      <c r="C58" s="52"/>
      <c r="D58" s="52">
        <f t="shared" si="0"/>
        <v>376</v>
      </c>
      <c r="E58" s="52"/>
      <c r="F58" s="52"/>
      <c r="G58" s="52"/>
      <c r="H58" s="52"/>
      <c r="I58" s="52"/>
      <c r="J58" s="52">
        <v>376</v>
      </c>
      <c r="K58" s="54"/>
      <c r="L58" s="52">
        <f t="shared" si="2"/>
        <v>376</v>
      </c>
    </row>
    <row r="59" spans="1:12" ht="15.95" customHeight="1">
      <c r="A59" s="51">
        <v>20821</v>
      </c>
      <c r="B59" s="49" t="s">
        <v>221</v>
      </c>
      <c r="C59" s="52"/>
      <c r="D59" s="52">
        <f t="shared" si="0"/>
        <v>818</v>
      </c>
      <c r="E59" s="52"/>
      <c r="F59" s="52"/>
      <c r="G59" s="52"/>
      <c r="H59" s="52"/>
      <c r="I59" s="52"/>
      <c r="J59" s="52">
        <v>818</v>
      </c>
      <c r="K59" s="54"/>
      <c r="L59" s="52">
        <f t="shared" si="2"/>
        <v>818</v>
      </c>
    </row>
    <row r="60" spans="1:12" ht="15.95" customHeight="1">
      <c r="A60" s="51">
        <v>20826</v>
      </c>
      <c r="B60" s="49" t="s">
        <v>92</v>
      </c>
      <c r="C60" s="52">
        <v>10288</v>
      </c>
      <c r="D60" s="52">
        <f t="shared" si="0"/>
        <v>0</v>
      </c>
      <c r="E60" s="52"/>
      <c r="F60" s="52"/>
      <c r="G60" s="52"/>
      <c r="H60" s="52"/>
      <c r="I60" s="52"/>
      <c r="J60" s="52"/>
      <c r="K60" s="52"/>
      <c r="L60" s="52">
        <f t="shared" si="2"/>
        <v>10288</v>
      </c>
    </row>
    <row r="61" spans="1:12" ht="15.95" customHeight="1">
      <c r="A61" s="51">
        <v>20828</v>
      </c>
      <c r="B61" s="49" t="s">
        <v>93</v>
      </c>
      <c r="C61" s="52">
        <v>581</v>
      </c>
      <c r="D61" s="52">
        <f t="shared" si="0"/>
        <v>648</v>
      </c>
      <c r="E61" s="52">
        <v>2</v>
      </c>
      <c r="F61" s="52"/>
      <c r="G61" s="52"/>
      <c r="H61" s="52"/>
      <c r="I61" s="52"/>
      <c r="J61" s="52">
        <v>646</v>
      </c>
      <c r="K61" s="54"/>
      <c r="L61" s="52">
        <f t="shared" si="2"/>
        <v>1229</v>
      </c>
    </row>
    <row r="62" spans="1:12" ht="15.95" customHeight="1">
      <c r="A62" s="51">
        <v>20830</v>
      </c>
      <c r="B62" s="49" t="s">
        <v>222</v>
      </c>
      <c r="C62" s="52"/>
      <c r="D62" s="52">
        <f t="shared" si="0"/>
        <v>6</v>
      </c>
      <c r="E62" s="52"/>
      <c r="F62" s="52"/>
      <c r="G62" s="52"/>
      <c r="H62" s="52"/>
      <c r="I62" s="52"/>
      <c r="J62" s="52">
        <v>6</v>
      </c>
      <c r="K62" s="54"/>
      <c r="L62" s="52">
        <f t="shared" si="2"/>
        <v>6</v>
      </c>
    </row>
    <row r="63" spans="1:12" ht="15.95" customHeight="1">
      <c r="A63" s="51">
        <v>20899</v>
      </c>
      <c r="B63" s="49" t="s">
        <v>94</v>
      </c>
      <c r="C63" s="52">
        <v>8017</v>
      </c>
      <c r="D63" s="52">
        <f t="shared" si="0"/>
        <v>-5477</v>
      </c>
      <c r="E63" s="52">
        <v>19</v>
      </c>
      <c r="F63" s="52"/>
      <c r="G63" s="52"/>
      <c r="H63" s="52"/>
      <c r="I63" s="52"/>
      <c r="J63" s="52"/>
      <c r="K63" s="52">
        <v>-5496</v>
      </c>
      <c r="L63" s="52">
        <f t="shared" si="2"/>
        <v>2540</v>
      </c>
    </row>
    <row r="64" spans="1:12" s="112" customFormat="1" ht="15.95" customHeight="1">
      <c r="A64" s="111">
        <v>210</v>
      </c>
      <c r="B64" s="108" t="s">
        <v>95</v>
      </c>
      <c r="C64" s="50">
        <v>34531</v>
      </c>
      <c r="D64" s="50">
        <f t="shared" si="0"/>
        <v>133</v>
      </c>
      <c r="E64" s="50">
        <v>1203</v>
      </c>
      <c r="F64" s="50"/>
      <c r="G64" s="50"/>
      <c r="H64" s="50"/>
      <c r="I64" s="50"/>
      <c r="J64" s="50"/>
      <c r="K64" s="50">
        <v>-1070</v>
      </c>
      <c r="L64" s="50">
        <f t="shared" si="2"/>
        <v>34664</v>
      </c>
    </row>
    <row r="65" spans="1:12" s="28" customFormat="1" ht="15.95" customHeight="1">
      <c r="A65" s="48">
        <v>211</v>
      </c>
      <c r="B65" s="49" t="s">
        <v>96</v>
      </c>
      <c r="C65" s="50">
        <v>8031</v>
      </c>
      <c r="D65" s="50">
        <f t="shared" si="0"/>
        <v>-4536</v>
      </c>
      <c r="E65" s="50">
        <v>609</v>
      </c>
      <c r="F65" s="50"/>
      <c r="G65" s="50"/>
      <c r="H65" s="50"/>
      <c r="I65" s="50"/>
      <c r="J65" s="63"/>
      <c r="K65" s="63">
        <v>-5145</v>
      </c>
      <c r="L65" s="50">
        <f t="shared" si="2"/>
        <v>3495</v>
      </c>
    </row>
    <row r="66" spans="1:12" s="28" customFormat="1" ht="15.95" customHeight="1">
      <c r="A66" s="48">
        <v>212</v>
      </c>
      <c r="B66" s="49" t="s">
        <v>97</v>
      </c>
      <c r="C66" s="50">
        <f>SUM(C67:C71)</f>
        <v>28606</v>
      </c>
      <c r="D66" s="50">
        <f t="shared" si="0"/>
        <v>15777</v>
      </c>
      <c r="E66" s="50">
        <f t="shared" ref="E66:K66" si="6">SUM(E67:E71)</f>
        <v>2614</v>
      </c>
      <c r="F66" s="50">
        <f t="shared" si="6"/>
        <v>0</v>
      </c>
      <c r="G66" s="50">
        <f t="shared" si="6"/>
        <v>167</v>
      </c>
      <c r="H66" s="50">
        <f t="shared" si="6"/>
        <v>0</v>
      </c>
      <c r="I66" s="50">
        <f t="shared" si="6"/>
        <v>0</v>
      </c>
      <c r="J66" s="50">
        <f t="shared" si="6"/>
        <v>17013</v>
      </c>
      <c r="K66" s="50">
        <f t="shared" si="6"/>
        <v>-4017</v>
      </c>
      <c r="L66" s="50">
        <f>C66+D66</f>
        <v>44383</v>
      </c>
    </row>
    <row r="67" spans="1:12" ht="15.95" customHeight="1">
      <c r="A67" s="51">
        <v>21201</v>
      </c>
      <c r="B67" s="49" t="s">
        <v>98</v>
      </c>
      <c r="C67" s="52">
        <v>3328</v>
      </c>
      <c r="D67" s="52">
        <f t="shared" si="0"/>
        <v>0</v>
      </c>
      <c r="E67" s="52"/>
      <c r="F67" s="52"/>
      <c r="G67" s="52"/>
      <c r="H67" s="52"/>
      <c r="I67" s="52"/>
      <c r="J67" s="52"/>
      <c r="K67" s="52"/>
      <c r="L67" s="52">
        <f t="shared" si="2"/>
        <v>3328</v>
      </c>
    </row>
    <row r="68" spans="1:12" ht="15.95" customHeight="1">
      <c r="A68" s="51">
        <v>21202</v>
      </c>
      <c r="B68" s="49" t="s">
        <v>99</v>
      </c>
      <c r="C68" s="52">
        <v>193</v>
      </c>
      <c r="D68" s="52">
        <f t="shared" si="0"/>
        <v>0</v>
      </c>
      <c r="E68" s="52"/>
      <c r="F68" s="52"/>
      <c r="G68" s="52"/>
      <c r="H68" s="52"/>
      <c r="I68" s="52"/>
      <c r="J68" s="52"/>
      <c r="K68" s="52"/>
      <c r="L68" s="52">
        <f t="shared" si="2"/>
        <v>193</v>
      </c>
    </row>
    <row r="69" spans="1:12" s="30" customFormat="1" ht="15.95" customHeight="1">
      <c r="A69" s="55">
        <v>21203</v>
      </c>
      <c r="B69" s="108" t="s">
        <v>100</v>
      </c>
      <c r="C69" s="52">
        <v>15923</v>
      </c>
      <c r="D69" s="52">
        <f t="shared" si="0"/>
        <v>18806</v>
      </c>
      <c r="E69" s="52">
        <f>144+1649</f>
        <v>1793</v>
      </c>
      <c r="F69" s="52"/>
      <c r="G69" s="52"/>
      <c r="H69" s="52"/>
      <c r="I69" s="52"/>
      <c r="J69" s="52">
        <v>17013</v>
      </c>
      <c r="K69" s="52"/>
      <c r="L69" s="52">
        <f t="shared" si="2"/>
        <v>34729</v>
      </c>
    </row>
    <row r="70" spans="1:12" s="30" customFormat="1" ht="15.95" customHeight="1">
      <c r="A70" s="55">
        <v>21205</v>
      </c>
      <c r="B70" s="108" t="s">
        <v>101</v>
      </c>
      <c r="C70" s="52">
        <v>1127</v>
      </c>
      <c r="D70" s="52">
        <f t="shared" si="0"/>
        <v>470</v>
      </c>
      <c r="E70" s="52">
        <v>470</v>
      </c>
      <c r="F70" s="52"/>
      <c r="G70" s="52"/>
      <c r="H70" s="52"/>
      <c r="I70" s="52"/>
      <c r="J70" s="52"/>
      <c r="K70" s="52"/>
      <c r="L70" s="52">
        <f t="shared" si="2"/>
        <v>1597</v>
      </c>
    </row>
    <row r="71" spans="1:12" ht="15.95" customHeight="1">
      <c r="A71" s="51">
        <v>21299</v>
      </c>
      <c r="B71" s="49" t="s">
        <v>102</v>
      </c>
      <c r="C71" s="52">
        <v>8035</v>
      </c>
      <c r="D71" s="52">
        <f t="shared" si="0"/>
        <v>-3499</v>
      </c>
      <c r="E71" s="52">
        <f>30+200+120+1</f>
        <v>351</v>
      </c>
      <c r="F71" s="52"/>
      <c r="G71" s="52">
        <v>167</v>
      </c>
      <c r="H71" s="52"/>
      <c r="I71" s="52"/>
      <c r="J71" s="52"/>
      <c r="K71" s="52">
        <v>-4017</v>
      </c>
      <c r="L71" s="52">
        <f t="shared" si="2"/>
        <v>4536</v>
      </c>
    </row>
    <row r="72" spans="1:12" s="28" customFormat="1" ht="15.95" customHeight="1">
      <c r="A72" s="65">
        <v>213</v>
      </c>
      <c r="B72" s="49" t="s">
        <v>103</v>
      </c>
      <c r="C72" s="62">
        <f>SUM(C73:C81)</f>
        <v>21889</v>
      </c>
      <c r="D72" s="50">
        <f t="shared" si="0"/>
        <v>20621</v>
      </c>
      <c r="E72" s="50">
        <f t="shared" ref="E72:K72" si="7">SUM(E73:E81)</f>
        <v>9324</v>
      </c>
      <c r="F72" s="50">
        <f t="shared" si="7"/>
        <v>0</v>
      </c>
      <c r="G72" s="50">
        <f t="shared" si="7"/>
        <v>150</v>
      </c>
      <c r="H72" s="50">
        <f t="shared" si="7"/>
        <v>0</v>
      </c>
      <c r="I72" s="50">
        <f t="shared" si="7"/>
        <v>0</v>
      </c>
      <c r="J72" s="50">
        <f t="shared" si="7"/>
        <v>11447</v>
      </c>
      <c r="K72" s="50">
        <f t="shared" si="7"/>
        <v>-300</v>
      </c>
      <c r="L72" s="50">
        <f t="shared" si="2"/>
        <v>42510</v>
      </c>
    </row>
    <row r="73" spans="1:12" s="30" customFormat="1" ht="15.75">
      <c r="A73" s="55">
        <v>21301</v>
      </c>
      <c r="B73" s="108" t="s">
        <v>104</v>
      </c>
      <c r="C73" s="52">
        <v>4371</v>
      </c>
      <c r="D73" s="52">
        <f t="shared" ref="D73:D121" si="8">SUM(E73:K73)</f>
        <v>7836</v>
      </c>
      <c r="E73" s="52">
        <v>2597</v>
      </c>
      <c r="F73" s="52"/>
      <c r="G73" s="52"/>
      <c r="H73" s="52"/>
      <c r="I73" s="52"/>
      <c r="J73" s="109">
        <v>5239</v>
      </c>
      <c r="K73" s="113"/>
      <c r="L73" s="52">
        <f t="shared" si="2"/>
        <v>12207</v>
      </c>
    </row>
    <row r="74" spans="1:12" s="30" customFormat="1" ht="15.95" customHeight="1">
      <c r="A74" s="55">
        <v>21302</v>
      </c>
      <c r="B74" s="108" t="s">
        <v>105</v>
      </c>
      <c r="C74" s="52">
        <v>4121</v>
      </c>
      <c r="D74" s="52">
        <f t="shared" si="8"/>
        <v>2589</v>
      </c>
      <c r="E74" s="52">
        <v>137</v>
      </c>
      <c r="F74" s="52"/>
      <c r="G74" s="52"/>
      <c r="H74" s="52"/>
      <c r="I74" s="52"/>
      <c r="J74" s="52">
        <v>2452</v>
      </c>
      <c r="K74" s="113"/>
      <c r="L74" s="52">
        <f t="shared" ref="L74:L121" si="9">C74+D74</f>
        <v>6710</v>
      </c>
    </row>
    <row r="75" spans="1:12" ht="15.95" customHeight="1">
      <c r="A75" s="51">
        <v>21303</v>
      </c>
      <c r="B75" s="49" t="s">
        <v>106</v>
      </c>
      <c r="C75" s="52">
        <v>4043</v>
      </c>
      <c r="D75" s="52">
        <f t="shared" si="8"/>
        <v>6403</v>
      </c>
      <c r="E75" s="52">
        <f>110+2000+15+80+98+50+283+3767</f>
        <v>6403</v>
      </c>
      <c r="F75" s="52"/>
      <c r="G75" s="52"/>
      <c r="H75" s="52"/>
      <c r="I75" s="52"/>
      <c r="J75" s="52"/>
      <c r="K75" s="61"/>
      <c r="L75" s="52">
        <f t="shared" si="9"/>
        <v>10446</v>
      </c>
    </row>
    <row r="76" spans="1:12" s="30" customFormat="1" ht="15.95" customHeight="1">
      <c r="A76" s="55">
        <v>21305</v>
      </c>
      <c r="B76" s="108" t="s">
        <v>107</v>
      </c>
      <c r="C76" s="52">
        <v>6510</v>
      </c>
      <c r="D76" s="52">
        <f t="shared" si="8"/>
        <v>2560</v>
      </c>
      <c r="E76" s="52"/>
      <c r="F76" s="52"/>
      <c r="G76" s="52"/>
      <c r="H76" s="52"/>
      <c r="I76" s="52"/>
      <c r="J76" s="52">
        <v>2560</v>
      </c>
      <c r="K76" s="52"/>
      <c r="L76" s="52">
        <f t="shared" si="9"/>
        <v>9070</v>
      </c>
    </row>
    <row r="77" spans="1:12" ht="15.95" customHeight="1">
      <c r="A77" s="51">
        <v>21306</v>
      </c>
      <c r="B77" s="49" t="s">
        <v>108</v>
      </c>
      <c r="C77" s="52"/>
      <c r="D77" s="52">
        <f t="shared" si="8"/>
        <v>0</v>
      </c>
      <c r="E77" s="52"/>
      <c r="F77" s="52"/>
      <c r="G77" s="52"/>
      <c r="H77" s="52"/>
      <c r="I77" s="52"/>
      <c r="J77" s="52">
        <v>0</v>
      </c>
      <c r="K77" s="54"/>
      <c r="L77" s="52">
        <f t="shared" si="9"/>
        <v>0</v>
      </c>
    </row>
    <row r="78" spans="1:12" ht="15.95" customHeight="1">
      <c r="A78" s="51">
        <v>21307</v>
      </c>
      <c r="B78" s="49" t="s">
        <v>109</v>
      </c>
      <c r="C78" s="52">
        <v>2297</v>
      </c>
      <c r="D78" s="52">
        <f t="shared" si="8"/>
        <v>-200</v>
      </c>
      <c r="E78" s="52">
        <v>100</v>
      </c>
      <c r="F78" s="52"/>
      <c r="G78" s="52"/>
      <c r="H78" s="52"/>
      <c r="I78" s="52"/>
      <c r="J78" s="52"/>
      <c r="K78" s="52">
        <v>-300</v>
      </c>
      <c r="L78" s="52">
        <f t="shared" si="9"/>
        <v>2097</v>
      </c>
    </row>
    <row r="79" spans="1:12" s="30" customFormat="1" ht="15.95" customHeight="1">
      <c r="A79" s="55">
        <v>21308</v>
      </c>
      <c r="B79" s="108" t="s">
        <v>110</v>
      </c>
      <c r="C79" s="52">
        <v>236</v>
      </c>
      <c r="D79" s="52">
        <f t="shared" si="8"/>
        <v>1197</v>
      </c>
      <c r="E79" s="52">
        <v>1</v>
      </c>
      <c r="F79" s="52"/>
      <c r="G79" s="52"/>
      <c r="H79" s="52"/>
      <c r="I79" s="52"/>
      <c r="J79" s="109">
        <v>1196</v>
      </c>
      <c r="K79" s="52"/>
      <c r="L79" s="52">
        <f t="shared" si="9"/>
        <v>1433</v>
      </c>
    </row>
    <row r="80" spans="1:12" ht="15.95" customHeight="1">
      <c r="A80" s="51">
        <v>21309</v>
      </c>
      <c r="B80" s="49" t="s">
        <v>215</v>
      </c>
      <c r="C80" s="52"/>
      <c r="D80" s="52">
        <f t="shared" si="8"/>
        <v>16</v>
      </c>
      <c r="E80" s="52">
        <v>16</v>
      </c>
      <c r="F80" s="52"/>
      <c r="G80" s="52"/>
      <c r="H80" s="52"/>
      <c r="I80" s="52"/>
      <c r="J80" s="67"/>
      <c r="K80" s="54"/>
      <c r="L80" s="52">
        <f t="shared" si="9"/>
        <v>16</v>
      </c>
    </row>
    <row r="81" spans="1:12" s="30" customFormat="1" ht="15.95" customHeight="1">
      <c r="A81" s="55">
        <v>21399</v>
      </c>
      <c r="B81" s="108" t="s">
        <v>111</v>
      </c>
      <c r="C81" s="52">
        <v>311</v>
      </c>
      <c r="D81" s="52">
        <f t="shared" si="8"/>
        <v>220</v>
      </c>
      <c r="E81" s="52">
        <v>70</v>
      </c>
      <c r="F81" s="52"/>
      <c r="G81" s="52">
        <v>150</v>
      </c>
      <c r="H81" s="52"/>
      <c r="I81" s="52"/>
      <c r="J81" s="109"/>
      <c r="K81" s="52"/>
      <c r="L81" s="52">
        <f t="shared" si="9"/>
        <v>531</v>
      </c>
    </row>
    <row r="82" spans="1:12" s="28" customFormat="1" ht="15.95" customHeight="1">
      <c r="A82" s="48">
        <v>214</v>
      </c>
      <c r="B82" s="49" t="s">
        <v>112</v>
      </c>
      <c r="C82" s="50">
        <f>SUM(C83:C86)</f>
        <v>3164</v>
      </c>
      <c r="D82" s="50">
        <f t="shared" si="8"/>
        <v>3894</v>
      </c>
      <c r="E82" s="50">
        <f t="shared" ref="E82:K82" si="10">SUM(E83:E87)</f>
        <v>3495</v>
      </c>
      <c r="F82" s="50">
        <f t="shared" si="10"/>
        <v>0</v>
      </c>
      <c r="G82" s="50">
        <f t="shared" si="10"/>
        <v>0</v>
      </c>
      <c r="H82" s="50">
        <f t="shared" si="10"/>
        <v>0</v>
      </c>
      <c r="I82" s="50">
        <f t="shared" si="10"/>
        <v>0</v>
      </c>
      <c r="J82" s="50">
        <f t="shared" si="10"/>
        <v>2469</v>
      </c>
      <c r="K82" s="50">
        <f t="shared" si="10"/>
        <v>-2070</v>
      </c>
      <c r="L82" s="50">
        <f t="shared" si="9"/>
        <v>7058</v>
      </c>
    </row>
    <row r="83" spans="1:12" ht="15.95" customHeight="1">
      <c r="A83" s="51">
        <v>21401</v>
      </c>
      <c r="B83" s="49" t="s">
        <v>113</v>
      </c>
      <c r="C83" s="52">
        <v>3164</v>
      </c>
      <c r="D83" s="52">
        <f t="shared" si="8"/>
        <v>1425</v>
      </c>
      <c r="E83" s="52">
        <v>3495</v>
      </c>
      <c r="F83" s="52"/>
      <c r="G83" s="52"/>
      <c r="H83" s="52"/>
      <c r="I83" s="52"/>
      <c r="J83" s="52"/>
      <c r="K83" s="54">
        <v>-2070</v>
      </c>
      <c r="L83" s="52">
        <f t="shared" si="9"/>
        <v>4589</v>
      </c>
    </row>
    <row r="84" spans="1:12" ht="15.95" customHeight="1">
      <c r="A84" s="51">
        <v>21402</v>
      </c>
      <c r="B84" s="49" t="s">
        <v>114</v>
      </c>
      <c r="C84" s="52"/>
      <c r="D84" s="52">
        <f t="shared" si="8"/>
        <v>0</v>
      </c>
      <c r="E84" s="52"/>
      <c r="F84" s="52"/>
      <c r="G84" s="52"/>
      <c r="H84" s="52"/>
      <c r="I84" s="52"/>
      <c r="J84" s="52">
        <v>0</v>
      </c>
      <c r="K84" s="54"/>
      <c r="L84" s="52">
        <f t="shared" si="9"/>
        <v>0</v>
      </c>
    </row>
    <row r="85" spans="1:12" s="30" customFormat="1" ht="15.95" customHeight="1">
      <c r="A85" s="55">
        <v>21404</v>
      </c>
      <c r="B85" s="108" t="s">
        <v>115</v>
      </c>
      <c r="C85" s="52"/>
      <c r="D85" s="52">
        <f t="shared" si="8"/>
        <v>1120</v>
      </c>
      <c r="E85" s="52"/>
      <c r="F85" s="52"/>
      <c r="G85" s="52"/>
      <c r="H85" s="52"/>
      <c r="I85" s="52"/>
      <c r="J85" s="52">
        <v>1120</v>
      </c>
      <c r="K85" s="52"/>
      <c r="L85" s="52">
        <f t="shared" si="9"/>
        <v>1120</v>
      </c>
    </row>
    <row r="86" spans="1:12" s="30" customFormat="1" ht="15.95" customHeight="1">
      <c r="A86" s="55">
        <v>21406</v>
      </c>
      <c r="B86" s="108" t="s">
        <v>116</v>
      </c>
      <c r="C86" s="52"/>
      <c r="D86" s="52">
        <f t="shared" si="8"/>
        <v>950</v>
      </c>
      <c r="E86" s="52"/>
      <c r="F86" s="52"/>
      <c r="G86" s="52"/>
      <c r="H86" s="52"/>
      <c r="I86" s="52"/>
      <c r="J86" s="52">
        <v>950</v>
      </c>
      <c r="K86" s="52"/>
      <c r="L86" s="52">
        <f t="shared" si="9"/>
        <v>950</v>
      </c>
    </row>
    <row r="87" spans="1:12" s="30" customFormat="1" ht="15.95" customHeight="1">
      <c r="A87" s="55">
        <v>21499</v>
      </c>
      <c r="B87" s="108" t="s">
        <v>117</v>
      </c>
      <c r="C87" s="52"/>
      <c r="D87" s="52">
        <f t="shared" si="8"/>
        <v>399</v>
      </c>
      <c r="E87" s="52"/>
      <c r="F87" s="52"/>
      <c r="G87" s="52"/>
      <c r="H87" s="52"/>
      <c r="I87" s="52"/>
      <c r="J87" s="52">
        <v>399</v>
      </c>
      <c r="K87" s="52"/>
      <c r="L87" s="52">
        <f t="shared" si="9"/>
        <v>399</v>
      </c>
    </row>
    <row r="88" spans="1:12" s="28" customFormat="1" ht="15.95" customHeight="1">
      <c r="A88" s="48">
        <v>215</v>
      </c>
      <c r="B88" s="49" t="s">
        <v>118</v>
      </c>
      <c r="C88" s="50">
        <v>3361</v>
      </c>
      <c r="D88" s="50">
        <f t="shared" si="8"/>
        <v>-1317</v>
      </c>
      <c r="E88" s="50">
        <v>261</v>
      </c>
      <c r="F88" s="50"/>
      <c r="G88" s="50"/>
      <c r="H88" s="50"/>
      <c r="I88" s="50"/>
      <c r="J88" s="50"/>
      <c r="K88" s="50">
        <v>-1578</v>
      </c>
      <c r="L88" s="50">
        <f t="shared" si="9"/>
        <v>2044</v>
      </c>
    </row>
    <row r="89" spans="1:12" s="28" customFormat="1" ht="15.95" customHeight="1">
      <c r="A89" s="48">
        <v>216</v>
      </c>
      <c r="B89" s="49" t="s">
        <v>119</v>
      </c>
      <c r="C89" s="50">
        <f>C90+C91</f>
        <v>244</v>
      </c>
      <c r="D89" s="50">
        <f t="shared" si="8"/>
        <v>422</v>
      </c>
      <c r="E89" s="50">
        <f t="shared" ref="E89:K89" si="11">SUM(E90:E92)</f>
        <v>11</v>
      </c>
      <c r="F89" s="50">
        <f t="shared" si="11"/>
        <v>0</v>
      </c>
      <c r="G89" s="50">
        <f t="shared" si="11"/>
        <v>0</v>
      </c>
      <c r="H89" s="50">
        <f t="shared" si="11"/>
        <v>0</v>
      </c>
      <c r="I89" s="50">
        <f t="shared" si="11"/>
        <v>0</v>
      </c>
      <c r="J89" s="50">
        <f t="shared" si="11"/>
        <v>411</v>
      </c>
      <c r="K89" s="50">
        <f t="shared" si="11"/>
        <v>0</v>
      </c>
      <c r="L89" s="50">
        <f t="shared" si="9"/>
        <v>666</v>
      </c>
    </row>
    <row r="90" spans="1:12" ht="15.95" customHeight="1">
      <c r="A90" s="51">
        <v>21602</v>
      </c>
      <c r="B90" s="49" t="s">
        <v>120</v>
      </c>
      <c r="C90" s="52">
        <v>199</v>
      </c>
      <c r="D90" s="52">
        <f t="shared" si="8"/>
        <v>46</v>
      </c>
      <c r="E90" s="52">
        <v>10</v>
      </c>
      <c r="F90" s="52"/>
      <c r="G90" s="52"/>
      <c r="H90" s="52"/>
      <c r="I90" s="52"/>
      <c r="J90" s="64">
        <v>36</v>
      </c>
      <c r="K90" s="54"/>
      <c r="L90" s="52">
        <f t="shared" si="9"/>
        <v>245</v>
      </c>
    </row>
    <row r="91" spans="1:12" ht="15.95" customHeight="1">
      <c r="A91" s="51">
        <v>21606</v>
      </c>
      <c r="B91" s="49" t="s">
        <v>121</v>
      </c>
      <c r="C91" s="52">
        <v>45</v>
      </c>
      <c r="D91" s="52">
        <f t="shared" si="8"/>
        <v>1</v>
      </c>
      <c r="E91" s="52">
        <v>1</v>
      </c>
      <c r="F91" s="52"/>
      <c r="G91" s="52"/>
      <c r="H91" s="52"/>
      <c r="I91" s="52"/>
      <c r="J91" s="64">
        <v>0</v>
      </c>
      <c r="K91" s="54"/>
      <c r="L91" s="52">
        <f t="shared" si="9"/>
        <v>46</v>
      </c>
    </row>
    <row r="92" spans="1:12" s="30" customFormat="1" ht="15" customHeight="1">
      <c r="A92" s="55">
        <v>21699</v>
      </c>
      <c r="B92" s="108" t="s">
        <v>122</v>
      </c>
      <c r="C92" s="52"/>
      <c r="D92" s="52">
        <f t="shared" si="8"/>
        <v>375</v>
      </c>
      <c r="E92" s="52"/>
      <c r="F92" s="52"/>
      <c r="G92" s="52"/>
      <c r="H92" s="52"/>
      <c r="I92" s="52"/>
      <c r="J92" s="52">
        <v>375</v>
      </c>
      <c r="K92" s="52"/>
      <c r="L92" s="52">
        <f t="shared" si="9"/>
        <v>375</v>
      </c>
    </row>
    <row r="93" spans="1:12" s="28" customFormat="1" ht="15.95" customHeight="1">
      <c r="A93" s="48">
        <v>217</v>
      </c>
      <c r="B93" s="49" t="s">
        <v>123</v>
      </c>
      <c r="C93" s="50">
        <v>200</v>
      </c>
      <c r="D93" s="50">
        <f t="shared" si="8"/>
        <v>-100</v>
      </c>
      <c r="E93" s="50"/>
      <c r="F93" s="50"/>
      <c r="G93" s="50"/>
      <c r="H93" s="50"/>
      <c r="I93" s="50"/>
      <c r="J93" s="50"/>
      <c r="K93" s="62">
        <v>-100</v>
      </c>
      <c r="L93" s="50">
        <f t="shared" si="9"/>
        <v>100</v>
      </c>
    </row>
    <row r="94" spans="1:12" s="28" customFormat="1" ht="15.95" customHeight="1">
      <c r="A94" s="48">
        <v>220</v>
      </c>
      <c r="B94" s="106" t="s">
        <v>232</v>
      </c>
      <c r="C94" s="50">
        <f>SUM(C95:C97)</f>
        <v>1281</v>
      </c>
      <c r="D94" s="50">
        <f t="shared" si="8"/>
        <v>1632</v>
      </c>
      <c r="E94" s="50">
        <f t="shared" ref="E94:K94" si="12">SUM(E95:E97)</f>
        <v>760</v>
      </c>
      <c r="F94" s="50">
        <f t="shared" si="12"/>
        <v>0</v>
      </c>
      <c r="G94" s="50">
        <f t="shared" si="12"/>
        <v>0</v>
      </c>
      <c r="H94" s="50">
        <f t="shared" si="12"/>
        <v>0</v>
      </c>
      <c r="I94" s="50">
        <f t="shared" si="12"/>
        <v>0</v>
      </c>
      <c r="J94" s="50">
        <f t="shared" si="12"/>
        <v>1172</v>
      </c>
      <c r="K94" s="50">
        <f t="shared" si="12"/>
        <v>-300</v>
      </c>
      <c r="L94" s="50">
        <f t="shared" si="9"/>
        <v>2913</v>
      </c>
    </row>
    <row r="95" spans="1:12" ht="15.95" customHeight="1">
      <c r="A95" s="51">
        <v>22001</v>
      </c>
      <c r="B95" s="49" t="s">
        <v>124</v>
      </c>
      <c r="C95" s="52">
        <v>946</v>
      </c>
      <c r="D95" s="52">
        <f t="shared" si="8"/>
        <v>1772</v>
      </c>
      <c r="E95" s="52">
        <v>760</v>
      </c>
      <c r="F95" s="52"/>
      <c r="G95" s="52"/>
      <c r="H95" s="52"/>
      <c r="I95" s="52"/>
      <c r="J95" s="64">
        <v>1012</v>
      </c>
      <c r="K95" s="54"/>
      <c r="L95" s="52">
        <f t="shared" si="9"/>
        <v>2718</v>
      </c>
    </row>
    <row r="96" spans="1:12" ht="15.95" customHeight="1">
      <c r="A96" s="51">
        <v>22005</v>
      </c>
      <c r="B96" s="49" t="s">
        <v>125</v>
      </c>
      <c r="C96" s="52">
        <v>335</v>
      </c>
      <c r="D96" s="52">
        <f t="shared" si="8"/>
        <v>-300</v>
      </c>
      <c r="E96" s="52"/>
      <c r="F96" s="52"/>
      <c r="G96" s="52"/>
      <c r="H96" s="52"/>
      <c r="I96" s="52"/>
      <c r="J96" s="52"/>
      <c r="K96" s="52">
        <v>-300</v>
      </c>
      <c r="L96" s="52">
        <f t="shared" si="9"/>
        <v>35</v>
      </c>
    </row>
    <row r="97" spans="1:12" ht="15.95" customHeight="1">
      <c r="A97" s="51">
        <v>22099</v>
      </c>
      <c r="B97" s="49" t="s">
        <v>126</v>
      </c>
      <c r="C97" s="52"/>
      <c r="D97" s="52">
        <f t="shared" si="8"/>
        <v>160</v>
      </c>
      <c r="E97" s="52"/>
      <c r="F97" s="52"/>
      <c r="G97" s="52"/>
      <c r="H97" s="52"/>
      <c r="I97" s="52"/>
      <c r="J97" s="52">
        <v>160</v>
      </c>
      <c r="K97" s="54"/>
      <c r="L97" s="52">
        <f t="shared" si="9"/>
        <v>160</v>
      </c>
    </row>
    <row r="98" spans="1:12" s="28" customFormat="1" ht="15.75" customHeight="1">
      <c r="A98" s="48">
        <v>221</v>
      </c>
      <c r="B98" s="49" t="s">
        <v>127</v>
      </c>
      <c r="C98" s="50">
        <f>SUM(C99:C100)</f>
        <v>13272</v>
      </c>
      <c r="D98" s="50">
        <f t="shared" si="8"/>
        <v>9671</v>
      </c>
      <c r="E98" s="50">
        <f t="shared" ref="E98:K98" si="13">SUM(E99:E100)</f>
        <v>9671</v>
      </c>
      <c r="F98" s="50">
        <f t="shared" si="13"/>
        <v>0</v>
      </c>
      <c r="G98" s="50">
        <f t="shared" si="13"/>
        <v>0</v>
      </c>
      <c r="H98" s="50">
        <f t="shared" si="13"/>
        <v>0</v>
      </c>
      <c r="I98" s="50">
        <f t="shared" si="13"/>
        <v>0</v>
      </c>
      <c r="J98" s="50">
        <f t="shared" si="13"/>
        <v>0</v>
      </c>
      <c r="K98" s="50">
        <f t="shared" si="13"/>
        <v>0</v>
      </c>
      <c r="L98" s="50">
        <f t="shared" si="9"/>
        <v>22943</v>
      </c>
    </row>
    <row r="99" spans="1:12" s="30" customFormat="1" ht="15.95" customHeight="1">
      <c r="A99" s="55">
        <v>22101</v>
      </c>
      <c r="B99" s="108" t="s">
        <v>128</v>
      </c>
      <c r="C99" s="52">
        <v>7629</v>
      </c>
      <c r="D99" s="52">
        <f t="shared" si="8"/>
        <v>9671</v>
      </c>
      <c r="E99" s="52">
        <v>9671</v>
      </c>
      <c r="F99" s="52"/>
      <c r="G99" s="52"/>
      <c r="H99" s="52"/>
      <c r="I99" s="52"/>
      <c r="J99" s="52"/>
      <c r="K99" s="52"/>
      <c r="L99" s="52">
        <f t="shared" si="9"/>
        <v>17300</v>
      </c>
    </row>
    <row r="100" spans="1:12" s="30" customFormat="1" ht="15.95" customHeight="1">
      <c r="A100" s="55">
        <v>22102</v>
      </c>
      <c r="B100" s="108" t="s">
        <v>129</v>
      </c>
      <c r="C100" s="52">
        <v>5643</v>
      </c>
      <c r="D100" s="52">
        <f t="shared" si="8"/>
        <v>0</v>
      </c>
      <c r="E100" s="52"/>
      <c r="F100" s="52"/>
      <c r="G100" s="52"/>
      <c r="H100" s="52"/>
      <c r="I100" s="52"/>
      <c r="J100" s="52"/>
      <c r="K100" s="52"/>
      <c r="L100" s="52">
        <f t="shared" si="9"/>
        <v>5643</v>
      </c>
    </row>
    <row r="101" spans="1:12" s="28" customFormat="1" ht="16.5" customHeight="1">
      <c r="A101" s="48">
        <v>222</v>
      </c>
      <c r="B101" s="49" t="s">
        <v>130</v>
      </c>
      <c r="C101" s="50">
        <v>1234</v>
      </c>
      <c r="D101" s="50">
        <f t="shared" si="8"/>
        <v>550</v>
      </c>
      <c r="E101" s="50">
        <v>550</v>
      </c>
      <c r="F101" s="50"/>
      <c r="G101" s="50"/>
      <c r="H101" s="50"/>
      <c r="I101" s="50"/>
      <c r="J101" s="63"/>
      <c r="K101" s="63"/>
      <c r="L101" s="50">
        <f t="shared" si="9"/>
        <v>1784</v>
      </c>
    </row>
    <row r="102" spans="1:12" s="28" customFormat="1" ht="15.95" customHeight="1">
      <c r="A102" s="48">
        <v>224</v>
      </c>
      <c r="B102" s="49" t="s">
        <v>131</v>
      </c>
      <c r="C102" s="50">
        <f>C103+C104+C106+C107</f>
        <v>915</v>
      </c>
      <c r="D102" s="50">
        <f t="shared" si="8"/>
        <v>1095</v>
      </c>
      <c r="E102" s="50">
        <f>SUM(E103:E109)</f>
        <v>574</v>
      </c>
      <c r="F102" s="50">
        <f t="shared" ref="F102:K102" si="14">SUM(F103:F107)</f>
        <v>0</v>
      </c>
      <c r="G102" s="50">
        <f t="shared" si="14"/>
        <v>200</v>
      </c>
      <c r="H102" s="50">
        <f t="shared" si="14"/>
        <v>0</v>
      </c>
      <c r="I102" s="50">
        <f t="shared" si="14"/>
        <v>0</v>
      </c>
      <c r="J102" s="50">
        <f>SUM(J103:J109)</f>
        <v>321</v>
      </c>
      <c r="K102" s="50">
        <f t="shared" si="14"/>
        <v>0</v>
      </c>
      <c r="L102" s="50">
        <f t="shared" si="9"/>
        <v>2010</v>
      </c>
    </row>
    <row r="103" spans="1:12" ht="15.95" customHeight="1">
      <c r="A103" s="51">
        <v>22401</v>
      </c>
      <c r="B103" s="49" t="s">
        <v>132</v>
      </c>
      <c r="C103" s="52">
        <v>253</v>
      </c>
      <c r="D103" s="52">
        <f t="shared" si="8"/>
        <v>210</v>
      </c>
      <c r="E103" s="50">
        <v>10</v>
      </c>
      <c r="F103" s="52"/>
      <c r="G103" s="52">
        <v>200</v>
      </c>
      <c r="H103" s="52"/>
      <c r="I103" s="52"/>
      <c r="J103" s="52"/>
      <c r="K103" s="54"/>
      <c r="L103" s="52">
        <f t="shared" si="9"/>
        <v>463</v>
      </c>
    </row>
    <row r="104" spans="1:12" ht="15.95" customHeight="1">
      <c r="A104" s="51">
        <v>22402</v>
      </c>
      <c r="B104" s="49" t="s">
        <v>133</v>
      </c>
      <c r="C104" s="52">
        <v>507</v>
      </c>
      <c r="D104" s="52">
        <f t="shared" si="8"/>
        <v>0</v>
      </c>
      <c r="E104" s="50"/>
      <c r="F104" s="52"/>
      <c r="G104" s="52"/>
      <c r="H104" s="52"/>
      <c r="I104" s="52"/>
      <c r="J104" s="52"/>
      <c r="K104" s="52"/>
      <c r="L104" s="52">
        <f t="shared" si="9"/>
        <v>507</v>
      </c>
    </row>
    <row r="105" spans="1:12" ht="15.95" customHeight="1">
      <c r="A105" s="51">
        <v>22403</v>
      </c>
      <c r="B105" s="49" t="s">
        <v>223</v>
      </c>
      <c r="C105" s="52"/>
      <c r="D105" s="52">
        <f t="shared" si="8"/>
        <v>10</v>
      </c>
      <c r="E105" s="50"/>
      <c r="F105" s="52"/>
      <c r="G105" s="52"/>
      <c r="H105" s="52"/>
      <c r="I105" s="52"/>
      <c r="J105" s="52">
        <v>10</v>
      </c>
      <c r="K105" s="54"/>
      <c r="L105" s="52">
        <f t="shared" si="9"/>
        <v>10</v>
      </c>
    </row>
    <row r="106" spans="1:12" ht="15.95" customHeight="1">
      <c r="A106" s="51">
        <v>22405</v>
      </c>
      <c r="B106" s="49" t="s">
        <v>134</v>
      </c>
      <c r="C106" s="52">
        <v>69</v>
      </c>
      <c r="D106" s="52">
        <f t="shared" si="8"/>
        <v>20</v>
      </c>
      <c r="E106" s="50">
        <v>20</v>
      </c>
      <c r="F106" s="52"/>
      <c r="G106" s="52"/>
      <c r="H106" s="52"/>
      <c r="I106" s="52"/>
      <c r="J106" s="52"/>
      <c r="K106" s="54"/>
      <c r="L106" s="52">
        <f t="shared" si="9"/>
        <v>89</v>
      </c>
    </row>
    <row r="107" spans="1:12" ht="15.95" customHeight="1">
      <c r="A107" s="51">
        <v>22406</v>
      </c>
      <c r="B107" s="49" t="s">
        <v>135</v>
      </c>
      <c r="C107" s="52">
        <v>86</v>
      </c>
      <c r="D107" s="52">
        <f t="shared" si="8"/>
        <v>9</v>
      </c>
      <c r="E107" s="50">
        <v>3</v>
      </c>
      <c r="F107" s="52"/>
      <c r="G107" s="52"/>
      <c r="H107" s="52"/>
      <c r="I107" s="52"/>
      <c r="J107" s="52">
        <v>6</v>
      </c>
      <c r="K107" s="54"/>
      <c r="L107" s="52">
        <f t="shared" si="9"/>
        <v>95</v>
      </c>
    </row>
    <row r="108" spans="1:12" s="30" customFormat="1" ht="15.95" customHeight="1">
      <c r="A108" s="55">
        <v>22407</v>
      </c>
      <c r="B108" s="108" t="s">
        <v>214</v>
      </c>
      <c r="C108" s="52"/>
      <c r="D108" s="52">
        <f t="shared" si="8"/>
        <v>843</v>
      </c>
      <c r="E108" s="50">
        <v>541</v>
      </c>
      <c r="F108" s="52"/>
      <c r="G108" s="52"/>
      <c r="H108" s="52"/>
      <c r="I108" s="52"/>
      <c r="J108" s="52">
        <v>302</v>
      </c>
      <c r="K108" s="52"/>
      <c r="L108" s="52">
        <f t="shared" si="9"/>
        <v>843</v>
      </c>
    </row>
    <row r="109" spans="1:12" ht="15.95" customHeight="1">
      <c r="A109" s="51">
        <v>22499</v>
      </c>
      <c r="B109" s="49" t="s">
        <v>224</v>
      </c>
      <c r="C109" s="52"/>
      <c r="D109" s="52">
        <f t="shared" si="8"/>
        <v>3</v>
      </c>
      <c r="E109" s="50"/>
      <c r="F109" s="52"/>
      <c r="G109" s="52"/>
      <c r="H109" s="52"/>
      <c r="I109" s="52"/>
      <c r="J109" s="52">
        <v>3</v>
      </c>
      <c r="K109" s="54"/>
      <c r="L109" s="52">
        <f t="shared" si="9"/>
        <v>3</v>
      </c>
    </row>
    <row r="110" spans="1:12" s="28" customFormat="1" ht="15.95" customHeight="1">
      <c r="A110" s="48">
        <v>227</v>
      </c>
      <c r="B110" s="49" t="s">
        <v>136</v>
      </c>
      <c r="C110" s="50">
        <v>2200</v>
      </c>
      <c r="D110" s="50">
        <f t="shared" si="8"/>
        <v>-2200</v>
      </c>
      <c r="E110" s="50"/>
      <c r="F110" s="50"/>
      <c r="G110" s="50">
        <v>-2200</v>
      </c>
      <c r="H110" s="50"/>
      <c r="I110" s="50"/>
      <c r="J110" s="50"/>
      <c r="K110" s="62"/>
      <c r="L110" s="50">
        <f t="shared" si="9"/>
        <v>0</v>
      </c>
    </row>
    <row r="111" spans="1:12" s="28" customFormat="1" ht="15.95" customHeight="1">
      <c r="A111" s="48">
        <v>229</v>
      </c>
      <c r="B111" s="49" t="s">
        <v>137</v>
      </c>
      <c r="C111" s="50"/>
      <c r="D111" s="50">
        <f t="shared" si="8"/>
        <v>2</v>
      </c>
      <c r="E111" s="50"/>
      <c r="F111" s="50"/>
      <c r="G111" s="50"/>
      <c r="H111" s="50"/>
      <c r="I111" s="50"/>
      <c r="J111" s="50">
        <v>2</v>
      </c>
      <c r="K111" s="62"/>
      <c r="L111" s="50">
        <f t="shared" si="9"/>
        <v>2</v>
      </c>
    </row>
    <row r="112" spans="1:12" s="28" customFormat="1" ht="15.95" customHeight="1">
      <c r="A112" s="48">
        <v>231</v>
      </c>
      <c r="B112" s="49" t="s">
        <v>138</v>
      </c>
      <c r="C112" s="50"/>
      <c r="D112" s="50">
        <f t="shared" si="8"/>
        <v>0</v>
      </c>
      <c r="E112" s="50"/>
      <c r="F112" s="50"/>
      <c r="G112" s="50"/>
      <c r="H112" s="50"/>
      <c r="I112" s="50"/>
      <c r="J112" s="50"/>
      <c r="K112" s="62"/>
      <c r="L112" s="50">
        <f t="shared" si="9"/>
        <v>0</v>
      </c>
    </row>
    <row r="113" spans="1:12" s="28" customFormat="1" ht="15.95" customHeight="1">
      <c r="A113" s="48">
        <v>232</v>
      </c>
      <c r="B113" s="49" t="s">
        <v>139</v>
      </c>
      <c r="C113" s="50">
        <v>2701</v>
      </c>
      <c r="D113" s="50">
        <f t="shared" si="8"/>
        <v>0</v>
      </c>
      <c r="E113" s="50"/>
      <c r="F113" s="50"/>
      <c r="G113" s="50"/>
      <c r="H113" s="50"/>
      <c r="I113" s="50"/>
      <c r="J113" s="50"/>
      <c r="K113" s="50"/>
      <c r="L113" s="50">
        <f t="shared" si="9"/>
        <v>2701</v>
      </c>
    </row>
    <row r="114" spans="1:12" s="28" customFormat="1" ht="15.95" customHeight="1">
      <c r="A114" s="48">
        <v>233</v>
      </c>
      <c r="B114" s="49" t="s">
        <v>140</v>
      </c>
      <c r="C114" s="50">
        <v>20</v>
      </c>
      <c r="D114" s="50">
        <f t="shared" si="8"/>
        <v>-17</v>
      </c>
      <c r="E114" s="50"/>
      <c r="F114" s="50"/>
      <c r="G114" s="50"/>
      <c r="H114" s="50"/>
      <c r="I114" s="50"/>
      <c r="J114" s="50"/>
      <c r="K114" s="50">
        <v>-17</v>
      </c>
      <c r="L114" s="50">
        <f t="shared" si="9"/>
        <v>3</v>
      </c>
    </row>
    <row r="115" spans="1:12" ht="15.95" customHeight="1">
      <c r="A115" s="48"/>
      <c r="B115" s="66"/>
      <c r="C115" s="50"/>
      <c r="D115" s="52">
        <f t="shared" si="8"/>
        <v>0</v>
      </c>
      <c r="E115" s="50"/>
      <c r="F115" s="52"/>
      <c r="G115" s="52"/>
      <c r="H115" s="52"/>
      <c r="I115" s="52"/>
      <c r="J115" s="52"/>
      <c r="K115" s="54"/>
      <c r="L115" s="52">
        <f t="shared" si="9"/>
        <v>0</v>
      </c>
    </row>
    <row r="116" spans="1:12" ht="15.95" customHeight="1">
      <c r="A116" s="48"/>
      <c r="B116" s="107" t="s">
        <v>233</v>
      </c>
      <c r="C116" s="50">
        <f>SUM(C6,C29,C38,C39,C40,C47,C64,C65,C66,C72,C82,C88,C89,C93,C94,C98,C101,C102,C110:C114)</f>
        <v>236048</v>
      </c>
      <c r="D116" s="52">
        <f t="shared" si="8"/>
        <v>59156</v>
      </c>
      <c r="E116" s="50">
        <f t="shared" ref="E116:K116" si="15">SUM(E6,E29,E38,E39,E40,E47,E64,E65,E66,E72,E82,E88,E89,E93,E94,E98,E101,E102,E110:E114)</f>
        <v>32625</v>
      </c>
      <c r="F116" s="52">
        <f t="shared" si="15"/>
        <v>0</v>
      </c>
      <c r="G116" s="52">
        <f t="shared" si="15"/>
        <v>0</v>
      </c>
      <c r="H116" s="52">
        <f t="shared" si="15"/>
        <v>0</v>
      </c>
      <c r="I116" s="52">
        <f t="shared" si="15"/>
        <v>0</v>
      </c>
      <c r="J116" s="52">
        <f t="shared" si="15"/>
        <v>60991</v>
      </c>
      <c r="K116" s="52">
        <f t="shared" si="15"/>
        <v>-34460</v>
      </c>
      <c r="L116" s="52">
        <f t="shared" si="9"/>
        <v>295204</v>
      </c>
    </row>
    <row r="117" spans="1:12" ht="15.95" customHeight="1">
      <c r="A117" s="48"/>
      <c r="B117" s="66"/>
      <c r="C117" s="50"/>
      <c r="D117" s="52">
        <f t="shared" si="8"/>
        <v>0</v>
      </c>
      <c r="E117" s="50"/>
      <c r="F117" s="52"/>
      <c r="G117" s="52"/>
      <c r="H117" s="52"/>
      <c r="I117" s="52"/>
      <c r="J117" s="52"/>
      <c r="K117" s="54"/>
      <c r="L117" s="52">
        <f t="shared" si="9"/>
        <v>0</v>
      </c>
    </row>
    <row r="118" spans="1:12" ht="15.95" customHeight="1">
      <c r="A118" s="48"/>
      <c r="B118" s="66" t="s">
        <v>141</v>
      </c>
      <c r="C118" s="50">
        <f>C119+C120</f>
        <v>1036</v>
      </c>
      <c r="D118" s="52">
        <f t="shared" si="8"/>
        <v>11475</v>
      </c>
      <c r="E118" s="50">
        <f t="shared" ref="E118:L118" si="16">E119+E120</f>
        <v>0</v>
      </c>
      <c r="F118" s="52">
        <f t="shared" si="16"/>
        <v>0</v>
      </c>
      <c r="G118" s="52">
        <f t="shared" si="16"/>
        <v>0</v>
      </c>
      <c r="H118" s="52">
        <f t="shared" si="16"/>
        <v>0</v>
      </c>
      <c r="I118" s="52">
        <f t="shared" si="16"/>
        <v>0</v>
      </c>
      <c r="J118" s="52">
        <f t="shared" si="16"/>
        <v>11475</v>
      </c>
      <c r="K118" s="54">
        <f t="shared" si="16"/>
        <v>0</v>
      </c>
      <c r="L118" s="54">
        <f t="shared" si="16"/>
        <v>12511</v>
      </c>
    </row>
    <row r="119" spans="1:12" ht="15.95" customHeight="1">
      <c r="A119" s="51"/>
      <c r="B119" s="49" t="s">
        <v>142</v>
      </c>
      <c r="C119" s="52">
        <v>1036</v>
      </c>
      <c r="D119" s="52">
        <f t="shared" si="8"/>
        <v>0</v>
      </c>
      <c r="E119" s="52"/>
      <c r="F119" s="52"/>
      <c r="G119" s="52"/>
      <c r="H119" s="52"/>
      <c r="I119" s="52"/>
      <c r="J119" s="52"/>
      <c r="K119" s="54"/>
      <c r="L119" s="52">
        <f t="shared" si="9"/>
        <v>1036</v>
      </c>
    </row>
    <row r="120" spans="1:12" ht="15.95" customHeight="1">
      <c r="A120" s="48"/>
      <c r="B120" s="66" t="s">
        <v>143</v>
      </c>
      <c r="C120" s="50"/>
      <c r="D120" s="52">
        <f t="shared" si="8"/>
        <v>11475</v>
      </c>
      <c r="E120" s="52"/>
      <c r="F120" s="52"/>
      <c r="G120" s="52"/>
      <c r="H120" s="52"/>
      <c r="I120" s="52"/>
      <c r="J120" s="52">
        <f>附件1!D49-附件2!L116-附件2!L119-附件2!L121</f>
        <v>11475</v>
      </c>
      <c r="K120" s="54"/>
      <c r="L120" s="52">
        <f>C120+D120</f>
        <v>11475</v>
      </c>
    </row>
    <row r="121" spans="1:12" ht="15.95" customHeight="1">
      <c r="A121" s="51"/>
      <c r="B121" s="66" t="s">
        <v>144</v>
      </c>
      <c r="C121" s="52">
        <v>2300</v>
      </c>
      <c r="D121" s="52">
        <f t="shared" si="8"/>
        <v>0</v>
      </c>
      <c r="E121" s="52"/>
      <c r="F121" s="52"/>
      <c r="G121" s="52"/>
      <c r="H121" s="52"/>
      <c r="I121" s="52"/>
      <c r="J121" s="52"/>
      <c r="K121" s="54"/>
      <c r="L121" s="52">
        <f t="shared" si="9"/>
        <v>2300</v>
      </c>
    </row>
    <row r="122" spans="1:12" ht="15.95" customHeight="1">
      <c r="A122" s="48"/>
      <c r="B122" s="48" t="s">
        <v>145</v>
      </c>
      <c r="C122" s="50">
        <f>SUM(C121,C118,C116)</f>
        <v>239384</v>
      </c>
      <c r="D122" s="52">
        <f t="shared" ref="D122:L122" si="17">SUM(D121,D118,D116)</f>
        <v>70631</v>
      </c>
      <c r="E122" s="50">
        <f t="shared" si="17"/>
        <v>32625</v>
      </c>
      <c r="F122" s="52">
        <f t="shared" si="17"/>
        <v>0</v>
      </c>
      <c r="G122" s="52">
        <f t="shared" si="17"/>
        <v>0</v>
      </c>
      <c r="H122" s="52">
        <f t="shared" si="17"/>
        <v>0</v>
      </c>
      <c r="I122" s="52">
        <f t="shared" si="17"/>
        <v>0</v>
      </c>
      <c r="J122" s="52">
        <f t="shared" si="17"/>
        <v>72466</v>
      </c>
      <c r="K122" s="52">
        <f t="shared" si="17"/>
        <v>-34460</v>
      </c>
      <c r="L122" s="52">
        <f t="shared" si="17"/>
        <v>310015</v>
      </c>
    </row>
    <row r="124" spans="1:12">
      <c r="D124" s="34" t="s">
        <v>146</v>
      </c>
    </row>
    <row r="125" spans="1:12">
      <c r="K125" s="68"/>
      <c r="L125" s="69"/>
    </row>
    <row r="126" spans="1:12">
      <c r="K126" s="68"/>
    </row>
  </sheetData>
  <autoFilter ref="A5:WVC122"/>
  <mergeCells count="6">
    <mergeCell ref="A2:L2"/>
    <mergeCell ref="D4:K4"/>
    <mergeCell ref="A4:A5"/>
    <mergeCell ref="B4:B5"/>
    <mergeCell ref="C4:C5"/>
    <mergeCell ref="L4:L5"/>
  </mergeCells>
  <phoneticPr fontId="27" type="noConversion"/>
  <printOptions horizontalCentered="1"/>
  <pageMargins left="0.59055118110236227" right="0.59055118110236227" top="0.78740157480314965" bottom="0.51181102362204722" header="0.31496062992125984" footer="0.31496062992125984"/>
  <pageSetup paperSize="9" firstPageNumber="8" orientation="landscape" useFirstPageNumber="1" verticalDpi="300" r:id="rId1"/>
  <headerFooter differentOddEven="1">
    <oddFooter>&amp;L— &amp;P —</oddFooter>
    <evenFooter>&amp;R— &amp;P —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activeCell="E18" sqref="E18"/>
    </sheetView>
  </sheetViews>
  <sheetFormatPr defaultColWidth="9" defaultRowHeight="15"/>
  <cols>
    <col min="1" max="1" width="31.125" style="2" customWidth="1"/>
    <col min="2" max="2" width="9.625" style="2" customWidth="1"/>
    <col min="3" max="3" width="10.75" style="2" customWidth="1"/>
    <col min="4" max="4" width="60.25" style="2" customWidth="1"/>
    <col min="5" max="5" width="9.625" style="2" customWidth="1"/>
    <col min="6" max="6" width="11.375" style="2" customWidth="1"/>
    <col min="7" max="7" width="9" style="100"/>
    <col min="8" max="16384" width="9" style="3"/>
  </cols>
  <sheetData>
    <row r="1" spans="1:7" ht="18.75">
      <c r="A1" s="4" t="s">
        <v>237</v>
      </c>
    </row>
    <row r="2" spans="1:7" ht="22.5">
      <c r="A2" s="131" t="s">
        <v>198</v>
      </c>
      <c r="B2" s="132"/>
      <c r="C2" s="132"/>
      <c r="D2" s="132"/>
      <c r="E2" s="132"/>
      <c r="F2" s="132"/>
    </row>
    <row r="3" spans="1:7" ht="15.75">
      <c r="A3" s="5"/>
      <c r="B3" s="6"/>
      <c r="C3" s="6"/>
      <c r="D3" s="7"/>
      <c r="E3" s="6"/>
      <c r="F3" s="8" t="s">
        <v>147</v>
      </c>
    </row>
    <row r="4" spans="1:7" s="1" customFormat="1" ht="15.75">
      <c r="A4" s="135" t="s">
        <v>148</v>
      </c>
      <c r="B4" s="133" t="s">
        <v>149</v>
      </c>
      <c r="C4" s="134"/>
      <c r="D4" s="137" t="s">
        <v>148</v>
      </c>
      <c r="E4" s="133" t="s">
        <v>150</v>
      </c>
      <c r="F4" s="134"/>
      <c r="G4" s="101"/>
    </row>
    <row r="5" spans="1:7" s="1" customFormat="1" ht="15.75">
      <c r="A5" s="136"/>
      <c r="B5" s="9" t="s">
        <v>151</v>
      </c>
      <c r="C5" s="10" t="s">
        <v>152</v>
      </c>
      <c r="D5" s="138"/>
      <c r="E5" s="9" t="s">
        <v>153</v>
      </c>
      <c r="F5" s="10" t="s">
        <v>152</v>
      </c>
      <c r="G5" s="101"/>
    </row>
    <row r="6" spans="1:7" ht="20.100000000000001" customHeight="1">
      <c r="A6" s="11" t="s">
        <v>154</v>
      </c>
      <c r="B6" s="12"/>
      <c r="C6" s="12"/>
      <c r="D6" s="13" t="s">
        <v>155</v>
      </c>
      <c r="E6" s="14"/>
      <c r="F6" s="14"/>
    </row>
    <row r="7" spans="1:7" ht="20.100000000000001" customHeight="1">
      <c r="A7" s="11" t="s">
        <v>156</v>
      </c>
      <c r="B7" s="14"/>
      <c r="C7" s="14"/>
      <c r="D7" s="15" t="s">
        <v>157</v>
      </c>
      <c r="E7" s="14">
        <f>E8+E9</f>
        <v>38</v>
      </c>
      <c r="F7" s="14">
        <f>F8+F9</f>
        <v>44</v>
      </c>
      <c r="G7" s="102"/>
    </row>
    <row r="8" spans="1:7" ht="20.100000000000001" customHeight="1">
      <c r="A8" s="11" t="s">
        <v>158</v>
      </c>
      <c r="B8" s="14"/>
      <c r="C8" s="14"/>
      <c r="D8" s="16" t="s">
        <v>159</v>
      </c>
      <c r="E8" s="14">
        <v>8</v>
      </c>
      <c r="F8" s="14">
        <v>14</v>
      </c>
    </row>
    <row r="9" spans="1:7" ht="20.100000000000001" customHeight="1">
      <c r="A9" s="17" t="s">
        <v>160</v>
      </c>
      <c r="B9" s="14"/>
      <c r="C9" s="14"/>
      <c r="D9" s="16" t="s">
        <v>161</v>
      </c>
      <c r="E9" s="14">
        <v>30</v>
      </c>
      <c r="F9" s="14">
        <v>30</v>
      </c>
    </row>
    <row r="10" spans="1:7" ht="20.100000000000001" customHeight="1">
      <c r="A10" s="11" t="s">
        <v>162</v>
      </c>
      <c r="B10" s="14"/>
      <c r="C10" s="14"/>
      <c r="D10" s="15" t="s">
        <v>163</v>
      </c>
      <c r="E10" s="14">
        <f>SUM(E11:E13)</f>
        <v>1284</v>
      </c>
      <c r="F10" s="14">
        <f>SUM(F11:F13)</f>
        <v>914</v>
      </c>
      <c r="G10" s="102"/>
    </row>
    <row r="11" spans="1:7" ht="20.100000000000001" customHeight="1">
      <c r="A11" s="18" t="s">
        <v>164</v>
      </c>
      <c r="B11" s="14"/>
      <c r="C11" s="14"/>
      <c r="D11" s="15" t="s">
        <v>165</v>
      </c>
      <c r="E11" s="14">
        <v>1284</v>
      </c>
      <c r="F11" s="14">
        <v>900</v>
      </c>
    </row>
    <row r="12" spans="1:7" ht="20.100000000000001" customHeight="1">
      <c r="A12" s="19" t="s">
        <v>166</v>
      </c>
      <c r="B12" s="14">
        <v>80000</v>
      </c>
      <c r="C12" s="14">
        <v>30000</v>
      </c>
      <c r="D12" s="15" t="s">
        <v>167</v>
      </c>
      <c r="E12" s="14"/>
      <c r="F12" s="14">
        <v>14</v>
      </c>
      <c r="G12" s="102"/>
    </row>
    <row r="13" spans="1:7" ht="20.100000000000001" customHeight="1">
      <c r="A13" s="11" t="s">
        <v>168</v>
      </c>
      <c r="B13" s="14">
        <v>500</v>
      </c>
      <c r="C13" s="14">
        <v>650</v>
      </c>
      <c r="D13" s="15" t="s">
        <v>169</v>
      </c>
      <c r="E13" s="14"/>
      <c r="F13" s="14"/>
    </row>
    <row r="14" spans="1:7" ht="20.100000000000001" customHeight="1">
      <c r="A14" s="11" t="s">
        <v>170</v>
      </c>
      <c r="B14" s="14">
        <v>350</v>
      </c>
      <c r="C14" s="14">
        <v>600</v>
      </c>
      <c r="D14" s="15" t="s">
        <v>171</v>
      </c>
      <c r="E14" s="14">
        <f>E15+E23+E24+E25+E22</f>
        <v>36102</v>
      </c>
      <c r="F14" s="14">
        <f>F15+F23+F24+F25+F22</f>
        <v>36271</v>
      </c>
      <c r="G14" s="102"/>
    </row>
    <row r="15" spans="1:7" ht="20.100000000000001" customHeight="1">
      <c r="A15" s="11" t="s">
        <v>172</v>
      </c>
      <c r="B15" s="14">
        <v>100</v>
      </c>
      <c r="C15" s="14">
        <v>100</v>
      </c>
      <c r="D15" s="15" t="s">
        <v>173</v>
      </c>
      <c r="E15" s="14">
        <v>35290</v>
      </c>
      <c r="F15" s="14">
        <f>SUM(F16:F21)</f>
        <v>25371</v>
      </c>
      <c r="G15" s="102"/>
    </row>
    <row r="16" spans="1:7" ht="20.100000000000001" customHeight="1">
      <c r="A16" s="89" t="s">
        <v>200</v>
      </c>
      <c r="B16" s="14">
        <v>1000</v>
      </c>
      <c r="C16" s="14">
        <v>450</v>
      </c>
      <c r="D16" s="97" t="s">
        <v>225</v>
      </c>
      <c r="E16" s="14"/>
      <c r="F16" s="98">
        <v>809</v>
      </c>
    </row>
    <row r="17" spans="1:7" ht="20.100000000000001" customHeight="1">
      <c r="A17" s="18" t="s">
        <v>174</v>
      </c>
      <c r="B17" s="14">
        <f>SUM(B6:B16)</f>
        <v>81950</v>
      </c>
      <c r="C17" s="14">
        <f>SUM(C6:C16)</f>
        <v>31800</v>
      </c>
      <c r="D17" s="97" t="s">
        <v>226</v>
      </c>
      <c r="E17" s="14"/>
      <c r="F17" s="98">
        <v>22211</v>
      </c>
    </row>
    <row r="18" spans="1:7" ht="20.100000000000001" customHeight="1">
      <c r="A18" s="18"/>
      <c r="B18" s="14"/>
      <c r="C18" s="14"/>
      <c r="D18" s="97" t="s">
        <v>228</v>
      </c>
      <c r="E18" s="14"/>
      <c r="F18" s="98">
        <v>200</v>
      </c>
    </row>
    <row r="19" spans="1:7" ht="20.100000000000001" customHeight="1">
      <c r="A19" s="18"/>
      <c r="B19" s="14"/>
      <c r="C19" s="14"/>
      <c r="D19" s="97" t="s">
        <v>229</v>
      </c>
      <c r="E19" s="14"/>
      <c r="F19" s="99">
        <v>1466</v>
      </c>
      <c r="G19" s="94"/>
    </row>
    <row r="20" spans="1:7" ht="20.100000000000001" customHeight="1">
      <c r="A20" s="18"/>
      <c r="B20" s="14"/>
      <c r="C20" s="14"/>
      <c r="D20" s="97" t="s">
        <v>227</v>
      </c>
      <c r="E20" s="14"/>
      <c r="F20" s="99">
        <v>410</v>
      </c>
      <c r="G20" s="94"/>
    </row>
    <row r="21" spans="1:7" ht="20.100000000000001" customHeight="1">
      <c r="A21" s="18"/>
      <c r="B21" s="14"/>
      <c r="C21" s="14"/>
      <c r="D21" s="15" t="s">
        <v>230</v>
      </c>
      <c r="E21" s="14"/>
      <c r="F21" s="99">
        <v>275</v>
      </c>
      <c r="G21" s="94"/>
    </row>
    <row r="22" spans="1:7" ht="20.100000000000001" customHeight="1">
      <c r="A22" s="18"/>
      <c r="B22" s="14"/>
      <c r="C22" s="14"/>
      <c r="D22" s="15" t="s">
        <v>201</v>
      </c>
      <c r="E22" s="14">
        <v>300</v>
      </c>
      <c r="F22" s="14">
        <v>300</v>
      </c>
    </row>
    <row r="23" spans="1:7" ht="20.100000000000001" customHeight="1">
      <c r="A23" s="18"/>
      <c r="B23" s="14"/>
      <c r="C23" s="14"/>
      <c r="D23" s="15" t="s">
        <v>175</v>
      </c>
      <c r="E23" s="14">
        <v>512</v>
      </c>
      <c r="F23" s="14">
        <v>600</v>
      </c>
    </row>
    <row r="24" spans="1:7" ht="20.100000000000001" customHeight="1">
      <c r="A24" s="18"/>
      <c r="B24" s="14"/>
      <c r="C24" s="20"/>
      <c r="D24" s="15" t="s">
        <v>176</v>
      </c>
      <c r="E24" s="14"/>
      <c r="F24" s="14"/>
    </row>
    <row r="25" spans="1:7" ht="20.100000000000001" customHeight="1">
      <c r="A25" s="18" t="s">
        <v>177</v>
      </c>
      <c r="B25" s="14">
        <v>1590</v>
      </c>
      <c r="C25" s="20">
        <v>12723</v>
      </c>
      <c r="D25" s="15" t="s">
        <v>178</v>
      </c>
      <c r="E25" s="14"/>
      <c r="F25" s="14">
        <v>10000</v>
      </c>
    </row>
    <row r="26" spans="1:7" ht="32.450000000000003" customHeight="1">
      <c r="A26" s="21" t="s">
        <v>179</v>
      </c>
      <c r="B26" s="14">
        <v>0</v>
      </c>
      <c r="C26" s="14">
        <v>43500</v>
      </c>
      <c r="D26" s="15" t="s">
        <v>180</v>
      </c>
      <c r="E26" s="14">
        <f>SUM(E29:E32)</f>
        <v>0</v>
      </c>
      <c r="F26" s="14">
        <f>SUM(F27:F30)</f>
        <v>115</v>
      </c>
      <c r="G26" s="102"/>
    </row>
    <row r="27" spans="1:7" ht="20.100000000000001" customHeight="1">
      <c r="A27" s="22"/>
      <c r="B27" s="14"/>
      <c r="C27" s="14"/>
      <c r="D27" s="16" t="s">
        <v>181</v>
      </c>
      <c r="E27" s="14"/>
      <c r="F27" s="14">
        <v>60</v>
      </c>
    </row>
    <row r="28" spans="1:7" ht="20.100000000000001" customHeight="1">
      <c r="A28" s="22"/>
      <c r="B28" s="14"/>
      <c r="C28" s="14"/>
      <c r="D28" s="16" t="s">
        <v>182</v>
      </c>
      <c r="E28" s="14"/>
      <c r="F28" s="14">
        <v>55</v>
      </c>
      <c r="G28" s="94"/>
    </row>
    <row r="29" spans="1:7" ht="20.100000000000001" customHeight="1">
      <c r="A29" s="18"/>
      <c r="B29" s="14"/>
      <c r="C29" s="14"/>
      <c r="D29" s="16" t="s">
        <v>183</v>
      </c>
      <c r="E29" s="14"/>
      <c r="F29" s="14"/>
    </row>
    <row r="30" spans="1:7" ht="20.100000000000001" customHeight="1">
      <c r="A30" s="18"/>
      <c r="B30" s="14"/>
      <c r="C30" s="14"/>
      <c r="D30" s="16" t="s">
        <v>184</v>
      </c>
      <c r="E30" s="14"/>
      <c r="F30" s="14"/>
    </row>
    <row r="31" spans="1:7" ht="20.100000000000001" customHeight="1">
      <c r="A31" s="18"/>
      <c r="B31" s="14"/>
      <c r="C31" s="14"/>
      <c r="D31" s="23" t="s">
        <v>185</v>
      </c>
      <c r="E31" s="14">
        <v>0</v>
      </c>
      <c r="F31" s="14">
        <f>SUM(F32)</f>
        <v>0</v>
      </c>
    </row>
    <row r="32" spans="1:7" ht="20.100000000000001" customHeight="1">
      <c r="A32" s="18"/>
      <c r="B32" s="12"/>
      <c r="C32" s="12"/>
      <c r="D32" s="16" t="s">
        <v>186</v>
      </c>
      <c r="E32" s="14">
        <v>0</v>
      </c>
      <c r="F32" s="14"/>
    </row>
    <row r="33" spans="1:7" ht="20.100000000000001" customHeight="1">
      <c r="A33" s="16"/>
      <c r="B33" s="12"/>
      <c r="C33" s="12"/>
      <c r="D33" s="16" t="s">
        <v>187</v>
      </c>
      <c r="E33" s="14">
        <f>E34+E35</f>
        <v>1268</v>
      </c>
      <c r="F33" s="14">
        <f>F34+F35</f>
        <v>34070</v>
      </c>
      <c r="G33" s="102"/>
    </row>
    <row r="34" spans="1:7" ht="20.100000000000001" customHeight="1">
      <c r="A34" s="16"/>
      <c r="B34" s="12"/>
      <c r="C34" s="12"/>
      <c r="D34" s="16" t="s">
        <v>188</v>
      </c>
      <c r="E34" s="24">
        <v>1000</v>
      </c>
      <c r="F34" s="14">
        <v>33500</v>
      </c>
    </row>
    <row r="35" spans="1:7" ht="20.100000000000001" customHeight="1">
      <c r="A35" s="16"/>
      <c r="B35" s="12"/>
      <c r="C35" s="12"/>
      <c r="D35" s="16" t="s">
        <v>189</v>
      </c>
      <c r="E35" s="24">
        <v>268</v>
      </c>
      <c r="F35" s="14">
        <v>570</v>
      </c>
    </row>
    <row r="36" spans="1:7" ht="20.100000000000001" customHeight="1">
      <c r="A36" s="16"/>
      <c r="B36" s="12"/>
      <c r="C36" s="12"/>
      <c r="D36" s="16" t="s">
        <v>190</v>
      </c>
      <c r="E36" s="24">
        <v>2840</v>
      </c>
      <c r="F36" s="14">
        <v>3275</v>
      </c>
    </row>
    <row r="37" spans="1:7" ht="20.100000000000001" customHeight="1">
      <c r="A37" s="16"/>
      <c r="B37" s="12"/>
      <c r="C37" s="12"/>
      <c r="D37" s="16" t="s">
        <v>191</v>
      </c>
      <c r="E37" s="24">
        <v>70</v>
      </c>
      <c r="F37" s="14">
        <v>65</v>
      </c>
      <c r="G37" s="94"/>
    </row>
    <row r="38" spans="1:7" ht="20.100000000000001" customHeight="1">
      <c r="A38" s="16"/>
      <c r="B38" s="12"/>
      <c r="C38" s="12"/>
      <c r="D38" s="95" t="s">
        <v>219</v>
      </c>
      <c r="E38" s="24"/>
      <c r="F38" s="14">
        <v>9863</v>
      </c>
      <c r="G38" s="94"/>
    </row>
    <row r="39" spans="1:7" ht="20.100000000000001" customHeight="1">
      <c r="A39" s="16"/>
      <c r="B39" s="12"/>
      <c r="C39" s="12"/>
      <c r="D39" s="16" t="s">
        <v>192</v>
      </c>
      <c r="E39" s="24">
        <f>SUM(E6,E7,E10,E14,E26,E33,E36,E37)</f>
        <v>41602</v>
      </c>
      <c r="F39" s="24">
        <f>SUM(F6,F7,F10,F14,F26,F31,F33,F36,F37,F38)</f>
        <v>84617</v>
      </c>
      <c r="G39" s="103"/>
    </row>
    <row r="40" spans="1:7" ht="20.100000000000001" customHeight="1">
      <c r="A40" s="16"/>
      <c r="B40" s="12"/>
      <c r="C40" s="12"/>
      <c r="D40" s="16" t="s">
        <v>216</v>
      </c>
      <c r="E40" s="24">
        <f>E41+E42</f>
        <v>43470</v>
      </c>
      <c r="F40" s="24">
        <f>SUM(F41:F42)</f>
        <v>0</v>
      </c>
      <c r="G40" s="103"/>
    </row>
    <row r="41" spans="1:7" ht="20.100000000000001" customHeight="1">
      <c r="A41" s="16"/>
      <c r="B41" s="12"/>
      <c r="C41" s="12"/>
      <c r="D41" s="16" t="s">
        <v>217</v>
      </c>
      <c r="E41" s="24">
        <v>43470</v>
      </c>
      <c r="F41" s="24"/>
    </row>
    <row r="42" spans="1:7" ht="20.100000000000001" customHeight="1">
      <c r="A42" s="16"/>
      <c r="B42" s="12"/>
      <c r="C42" s="12"/>
      <c r="D42" s="16" t="s">
        <v>218</v>
      </c>
      <c r="E42" s="24"/>
      <c r="F42" s="24"/>
    </row>
    <row r="43" spans="1:7" ht="20.100000000000001" customHeight="1">
      <c r="A43" s="16" t="s">
        <v>193</v>
      </c>
      <c r="B43" s="25">
        <v>7309</v>
      </c>
      <c r="C43" s="25">
        <v>7309</v>
      </c>
      <c r="D43" s="16" t="s">
        <v>194</v>
      </c>
      <c r="E43" s="14">
        <v>5777</v>
      </c>
      <c r="F43" s="14">
        <f>SUM(C44-F39-F40)</f>
        <v>10715</v>
      </c>
      <c r="G43" s="102"/>
    </row>
    <row r="44" spans="1:7" s="1" customFormat="1" ht="20.100000000000001" customHeight="1">
      <c r="A44" s="26" t="s">
        <v>28</v>
      </c>
      <c r="B44" s="12">
        <f>SUM(B17+B25+B26+B43)</f>
        <v>90849</v>
      </c>
      <c r="C44" s="12">
        <f>SUM(C17+C25+C26+C43)</f>
        <v>95332</v>
      </c>
      <c r="D44" s="26" t="s">
        <v>145</v>
      </c>
      <c r="E44" s="12">
        <f>SUM(E39+E43+E40)</f>
        <v>90849</v>
      </c>
      <c r="F44" s="12">
        <f>SUM(F39+F43+F40)</f>
        <v>95332</v>
      </c>
      <c r="G44" s="104"/>
    </row>
    <row r="45" spans="1:7" ht="15.75">
      <c r="A45" s="27"/>
      <c r="B45" s="27"/>
      <c r="C45" s="27"/>
      <c r="D45" s="27"/>
      <c r="E45" s="27"/>
      <c r="F45" s="27"/>
    </row>
  </sheetData>
  <mergeCells count="5">
    <mergeCell ref="A2:F2"/>
    <mergeCell ref="B4:C4"/>
    <mergeCell ref="E4:F4"/>
    <mergeCell ref="A4:A5"/>
    <mergeCell ref="D4:D5"/>
  </mergeCells>
  <phoneticPr fontId="27" type="noConversion"/>
  <printOptions horizontalCentered="1"/>
  <pageMargins left="0.70866141732283472" right="0.70866141732283472" top="0.74803149606299213" bottom="0.56000000000000005" header="0.31496062992125984" footer="0.31496062992125984"/>
  <pageSetup paperSize="9" firstPageNumber="13" orientation="landscape" useFirstPageNumber="1" r:id="rId1"/>
  <headerFooter differentOddEven="1">
    <oddFooter>&amp;R— &amp;P —</oddFooter>
    <evenFooter>&amp;L— &amp;P —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"/>
    </sheetView>
  </sheetViews>
  <sheetFormatPr defaultRowHeight="13.5"/>
  <sheetData/>
  <phoneticPr fontId="2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附件1</vt:lpstr>
      <vt:lpstr>附件2</vt:lpstr>
      <vt:lpstr>附件3</vt:lpstr>
      <vt:lpstr>Sheet2</vt:lpstr>
      <vt:lpstr>附件1!Print_Area</vt:lpstr>
      <vt:lpstr>附件2!Print_Area</vt:lpstr>
      <vt:lpstr>附件1!Print_Titles</vt:lpstr>
      <vt:lpstr>附件2!Print_Titles</vt:lpstr>
      <vt:lpstr>附件3!Print_Titles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cz10L</dc:creator>
  <cp:lastModifiedBy>cz10L</cp:lastModifiedBy>
  <cp:lastPrinted>2020-11-18T02:41:39Z</cp:lastPrinted>
  <dcterms:created xsi:type="dcterms:W3CDTF">2006-09-14T03:21:00Z</dcterms:created>
  <dcterms:modified xsi:type="dcterms:W3CDTF">2021-01-23T04:44:03Z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