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90" windowHeight="7830" activeTab="3"/>
  </bookViews>
  <sheets>
    <sheet name=" 兴安县2019年财政收入预算调整表（草案）" sheetId="2" r:id="rId1"/>
    <sheet name="兴安县2019年财政支出预算调整表（草案）" sheetId="1" r:id="rId2"/>
    <sheet name="兴安县2019年政府性基金预算调整(草案)" sheetId="4" r:id="rId3"/>
    <sheet name="兴安县2019年社会保险基金预算调整(草案）" sheetId="5" r:id="rId4"/>
  </sheets>
  <definedNames>
    <definedName name="_xlnm._FilterDatabase" localSheetId="1" hidden="1">'兴安县2019年财政支出预算调整表（草案）'!$A$5:$L$115</definedName>
    <definedName name="_xlnm.Print_Titles" localSheetId="1">'兴安县2019年财政支出预算调整表（草案）'!$1:$5</definedName>
    <definedName name="_xlnm.Print_Titles" localSheetId="3">'兴安县2019年社会保险基金预算调整(草案）'!$2:$7</definedName>
    <definedName name="_xlnm.Print_Titles" localSheetId="2">'兴安县2019年政府性基金预算调整(草案)'!$1:$5</definedName>
  </definedNames>
  <calcPr calcId="124519" iterate="1"/>
</workbook>
</file>

<file path=xl/calcChain.xml><?xml version="1.0" encoding="utf-8"?>
<calcChain xmlns="http://schemas.openxmlformats.org/spreadsheetml/2006/main">
  <c r="E115" i="1"/>
  <c r="F115"/>
  <c r="G115"/>
  <c r="H115"/>
  <c r="I115"/>
  <c r="D110"/>
  <c r="D111"/>
  <c r="D112"/>
  <c r="L112" s="1"/>
  <c r="D113"/>
  <c r="L113" s="1"/>
  <c r="D114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80"/>
  <c r="L81"/>
  <c r="L82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7"/>
  <c r="L108"/>
  <c r="L110"/>
  <c r="L111"/>
  <c r="L11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L28" s="1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9"/>
  <c r="L79" s="1"/>
  <c r="D80"/>
  <c r="D81"/>
  <c r="D82"/>
  <c r="D83"/>
  <c r="L83" s="1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L106" s="1"/>
  <c r="D107"/>
  <c r="D108"/>
  <c r="D6"/>
  <c r="L6" s="1"/>
  <c r="E109"/>
  <c r="F109"/>
  <c r="G109"/>
  <c r="H109"/>
  <c r="I109"/>
  <c r="K109"/>
  <c r="K115" s="1"/>
  <c r="C109"/>
  <c r="F98"/>
  <c r="G98"/>
  <c r="H98"/>
  <c r="I98"/>
  <c r="J98"/>
  <c r="K98"/>
  <c r="E98"/>
  <c r="F94"/>
  <c r="G94"/>
  <c r="H94"/>
  <c r="I94"/>
  <c r="J94"/>
  <c r="K94"/>
  <c r="F90"/>
  <c r="G90"/>
  <c r="H90"/>
  <c r="I90"/>
  <c r="J90"/>
  <c r="K90"/>
  <c r="F85"/>
  <c r="G85"/>
  <c r="H85"/>
  <c r="I85"/>
  <c r="J85"/>
  <c r="K85"/>
  <c r="F78"/>
  <c r="G78"/>
  <c r="H78"/>
  <c r="I78"/>
  <c r="J78"/>
  <c r="K78"/>
  <c r="F69"/>
  <c r="G69"/>
  <c r="H69"/>
  <c r="I69"/>
  <c r="J69"/>
  <c r="K69"/>
  <c r="F63"/>
  <c r="G63"/>
  <c r="H63"/>
  <c r="I63"/>
  <c r="J63"/>
  <c r="K63"/>
  <c r="F47"/>
  <c r="G47"/>
  <c r="H47"/>
  <c r="I47"/>
  <c r="J47"/>
  <c r="K47"/>
  <c r="F40"/>
  <c r="G40"/>
  <c r="H40"/>
  <c r="I40"/>
  <c r="J40"/>
  <c r="K40"/>
  <c r="F29"/>
  <c r="G29"/>
  <c r="H29"/>
  <c r="I29"/>
  <c r="J29"/>
  <c r="K29"/>
  <c r="F6"/>
  <c r="G6"/>
  <c r="H6"/>
  <c r="I6"/>
  <c r="J6"/>
  <c r="K6"/>
  <c r="E111"/>
  <c r="F111"/>
  <c r="G111"/>
  <c r="H111"/>
  <c r="I111"/>
  <c r="J111"/>
  <c r="K111"/>
  <c r="C111"/>
  <c r="J109" l="1"/>
  <c r="D78"/>
  <c r="L78" s="1"/>
  <c r="J115"/>
  <c r="D109"/>
  <c r="D72" i="5"/>
  <c r="C72"/>
  <c r="B72"/>
  <c r="D63"/>
  <c r="C63"/>
  <c r="B63"/>
  <c r="D37"/>
  <c r="D36"/>
  <c r="D35"/>
  <c r="D34"/>
  <c r="C33"/>
  <c r="C27" s="1"/>
  <c r="B33"/>
  <c r="B27" s="1"/>
  <c r="D23"/>
  <c r="D22" s="1"/>
  <c r="C22"/>
  <c r="B22"/>
  <c r="D21"/>
  <c r="D20"/>
  <c r="D19"/>
  <c r="D18"/>
  <c r="D17"/>
  <c r="D16"/>
  <c r="C15"/>
  <c r="C7" s="1"/>
  <c r="B15"/>
  <c r="B7" s="1"/>
  <c r="D47" i="2"/>
  <c r="D46"/>
  <c r="F37" i="4"/>
  <c r="E37"/>
  <c r="F31"/>
  <c r="F29"/>
  <c r="F24"/>
  <c r="E24"/>
  <c r="C16"/>
  <c r="C41" s="1"/>
  <c r="B16"/>
  <c r="B41" s="1"/>
  <c r="F14"/>
  <c r="E14"/>
  <c r="F10"/>
  <c r="E10"/>
  <c r="E36" s="1"/>
  <c r="E41" s="1"/>
  <c r="D49" i="2"/>
  <c r="D48"/>
  <c r="D40"/>
  <c r="C40"/>
  <c r="C39" s="1"/>
  <c r="B40"/>
  <c r="B39" s="1"/>
  <c r="D36"/>
  <c r="D35"/>
  <c r="D34"/>
  <c r="C33"/>
  <c r="B33"/>
  <c r="D30"/>
  <c r="D29"/>
  <c r="D28"/>
  <c r="D27"/>
  <c r="D26"/>
  <c r="D25"/>
  <c r="D24"/>
  <c r="C23"/>
  <c r="B23"/>
  <c r="D22"/>
  <c r="D21"/>
  <c r="D20"/>
  <c r="D19"/>
  <c r="D18"/>
  <c r="D17"/>
  <c r="D16"/>
  <c r="D15"/>
  <c r="D14"/>
  <c r="D13"/>
  <c r="D12"/>
  <c r="D11"/>
  <c r="D10"/>
  <c r="D9"/>
  <c r="C8"/>
  <c r="B8"/>
  <c r="B31" s="1"/>
  <c r="D115" i="1" l="1"/>
  <c r="L109"/>
  <c r="F36" i="4"/>
  <c r="F40" s="1"/>
  <c r="F41" s="1"/>
  <c r="D33" i="5"/>
  <c r="D27" s="1"/>
  <c r="D39" i="2"/>
  <c r="D33"/>
  <c r="D15" i="5"/>
  <c r="D7" s="1"/>
  <c r="D8" i="2"/>
  <c r="D23"/>
  <c r="C31"/>
  <c r="C37" s="1"/>
  <c r="B52"/>
  <c r="B37"/>
  <c r="E78" i="1"/>
  <c r="C98"/>
  <c r="E94"/>
  <c r="C94"/>
  <c r="E90"/>
  <c r="C90"/>
  <c r="E85"/>
  <c r="C85"/>
  <c r="C78"/>
  <c r="I70"/>
  <c r="E69"/>
  <c r="C69"/>
  <c r="I66"/>
  <c r="E63"/>
  <c r="C63"/>
  <c r="E47"/>
  <c r="C47"/>
  <c r="E40"/>
  <c r="C40"/>
  <c r="E29"/>
  <c r="C29"/>
  <c r="E6"/>
  <c r="C6"/>
  <c r="L115" l="1"/>
  <c r="C52" i="2"/>
  <c r="D31"/>
  <c r="C115" i="1"/>
  <c r="D37" i="2" l="1"/>
  <c r="D52"/>
</calcChain>
</file>

<file path=xl/sharedStrings.xml><?xml version="1.0" encoding="utf-8"?>
<sst xmlns="http://schemas.openxmlformats.org/spreadsheetml/2006/main" count="313" uniqueCount="294">
  <si>
    <t>单位：万元</t>
  </si>
  <si>
    <t>科目编码</t>
  </si>
  <si>
    <t>预算科目</t>
  </si>
  <si>
    <t>年初预算</t>
  </si>
  <si>
    <t>变动项目</t>
  </si>
  <si>
    <t>调整预算数</t>
  </si>
  <si>
    <t>小计</t>
  </si>
  <si>
    <t>上级补助</t>
  </si>
  <si>
    <t>上年结转（年初预算未安排到的）</t>
  </si>
  <si>
    <t>动支预备费</t>
  </si>
  <si>
    <t>本年超收（短收）安排</t>
  </si>
  <si>
    <t>债券转贷收入安排</t>
  </si>
  <si>
    <t>调增</t>
  </si>
  <si>
    <t>科目调剂</t>
  </si>
  <si>
    <t>国家安全</t>
  </si>
  <si>
    <t>五、文化旅游体育与传媒支出</t>
  </si>
  <si>
    <t>体育</t>
  </si>
  <si>
    <t>新闻出版电影</t>
  </si>
  <si>
    <t>广播电视</t>
  </si>
  <si>
    <t>六、社会保障和就业支出</t>
  </si>
  <si>
    <t xml:space="preserve">  农村综合改革</t>
  </si>
  <si>
    <t>涉外发展服务支出</t>
  </si>
  <si>
    <t>十四、金融支出</t>
  </si>
  <si>
    <t>十五、自然资源海洋气象等支出</t>
  </si>
  <si>
    <t>自然资源事务</t>
  </si>
  <si>
    <t>十六、住房保障支出</t>
  </si>
  <si>
    <t>十七、粮油物资储备支出</t>
  </si>
  <si>
    <t>十八、灾害防治及应急管理支出</t>
  </si>
  <si>
    <t>应急管理事务</t>
  </si>
  <si>
    <t>消防事务</t>
  </si>
  <si>
    <t>地震事务</t>
  </si>
  <si>
    <t>自然灾害防治</t>
  </si>
  <si>
    <t>十九、预备费</t>
  </si>
  <si>
    <t>二十、其他支出</t>
  </si>
  <si>
    <t>二十二、债务还本支出</t>
  </si>
  <si>
    <t>二十三、债务付息支出</t>
  </si>
  <si>
    <t>二十四、债务发行费用支出</t>
  </si>
  <si>
    <t>公共财政预算支出合计</t>
  </si>
  <si>
    <t>支出总计</t>
  </si>
  <si>
    <t>七、卫生健康支出</t>
    <phoneticPr fontId="8" type="noConversion"/>
  </si>
  <si>
    <t>八、节能环保支出</t>
    <phoneticPr fontId="8" type="noConversion"/>
  </si>
  <si>
    <t xml:space="preserve">  成品油价格改革对交通运输的补贴</t>
    <phoneticPr fontId="8" type="noConversion"/>
  </si>
  <si>
    <r>
      <t xml:space="preserve">    </t>
    </r>
    <r>
      <rPr>
        <sz val="12"/>
        <rFont val="宋体"/>
        <family val="3"/>
        <charset val="134"/>
      </rPr>
      <t>铁路运输</t>
    </r>
    <phoneticPr fontId="8" type="noConversion"/>
  </si>
  <si>
    <t xml:space="preserve">  行政事业单位离退休</t>
    <phoneticPr fontId="8" type="noConversion"/>
  </si>
  <si>
    <r>
      <t xml:space="preserve">    </t>
    </r>
    <r>
      <rPr>
        <sz val="12"/>
        <rFont val="宋体"/>
        <family val="3"/>
        <charset val="134"/>
      </rPr>
      <t>退役军人管理事务</t>
    </r>
    <phoneticPr fontId="8" type="noConversion"/>
  </si>
  <si>
    <t>转移性支出合计</t>
    <phoneticPr fontId="8" type="noConversion"/>
  </si>
  <si>
    <r>
      <t xml:space="preserve">       </t>
    </r>
    <r>
      <rPr>
        <sz val="12"/>
        <rFont val="宋体"/>
        <family val="3"/>
        <charset val="134"/>
      </rPr>
      <t>年终结余</t>
    </r>
    <phoneticPr fontId="8" type="noConversion"/>
  </si>
  <si>
    <t>地方政府债券还本支出</t>
    <phoneticPr fontId="8" type="noConversion"/>
  </si>
  <si>
    <r>
      <t xml:space="preserve"> </t>
    </r>
    <r>
      <rPr>
        <b/>
        <sz val="18"/>
        <rFont val="方正小标宋简体"/>
        <charset val="134"/>
      </rPr>
      <t>兴安县</t>
    </r>
    <r>
      <rPr>
        <b/>
        <sz val="18"/>
        <rFont val="Times New Roman"/>
        <family val="1"/>
      </rPr>
      <t>2019</t>
    </r>
    <r>
      <rPr>
        <b/>
        <sz val="18"/>
        <rFont val="方正小标宋简体"/>
        <charset val="134"/>
      </rPr>
      <t>年财政收入预算调整表（草案）</t>
    </r>
    <phoneticPr fontId="11" type="noConversion"/>
  </si>
  <si>
    <t>单位：万元</t>
    <phoneticPr fontId="11" type="noConversion"/>
  </si>
  <si>
    <r>
      <t xml:space="preserve">      </t>
    </r>
    <r>
      <rPr>
        <sz val="12"/>
        <rFont val="宋体"/>
        <family val="3"/>
        <charset val="134"/>
      </rPr>
      <t>项</t>
    </r>
    <r>
      <rPr>
        <sz val="12"/>
        <rFont val="Times New Roman"/>
        <family val="1"/>
      </rPr>
      <t xml:space="preserve">                  </t>
    </r>
    <r>
      <rPr>
        <sz val="12"/>
        <rFont val="宋体"/>
        <family val="3"/>
        <charset val="134"/>
      </rPr>
      <t>目</t>
    </r>
  </si>
  <si>
    <r>
      <t>2019</t>
    </r>
    <r>
      <rPr>
        <sz val="12"/>
        <rFont val="宋体"/>
        <family val="3"/>
        <charset val="134"/>
      </rPr>
      <t>年年初预算</t>
    </r>
    <phoneticPr fontId="11" type="noConversion"/>
  </si>
  <si>
    <t>增加（减少）预算指标</t>
    <phoneticPr fontId="11" type="noConversion"/>
  </si>
  <si>
    <t>调整预算数</t>
    <phoneticPr fontId="11" type="noConversion"/>
  </si>
  <si>
    <t>一、税收收入</t>
    <phoneticPr fontId="11" type="noConversion"/>
  </si>
  <si>
    <r>
      <t>1</t>
    </r>
    <r>
      <rPr>
        <sz val="12"/>
        <rFont val="宋体"/>
        <family val="3"/>
        <charset val="134"/>
      </rPr>
      <t>、增值税</t>
    </r>
    <phoneticPr fontId="11" type="noConversion"/>
  </si>
  <si>
    <r>
      <t>2</t>
    </r>
    <r>
      <rPr>
        <sz val="12"/>
        <rFont val="宋体"/>
        <family val="3"/>
        <charset val="134"/>
      </rPr>
      <t>、营业税</t>
    </r>
    <phoneticPr fontId="11" type="noConversion"/>
  </si>
  <si>
    <r>
      <t>3</t>
    </r>
    <r>
      <rPr>
        <sz val="12"/>
        <rFont val="宋体"/>
        <family val="3"/>
        <charset val="134"/>
      </rPr>
      <t>、企业所得税</t>
    </r>
    <phoneticPr fontId="11" type="noConversion"/>
  </si>
  <si>
    <r>
      <t>4</t>
    </r>
    <r>
      <rPr>
        <sz val="12"/>
        <rFont val="宋体"/>
        <family val="3"/>
        <charset val="134"/>
      </rPr>
      <t>、个人所得税</t>
    </r>
    <phoneticPr fontId="11" type="noConversion"/>
  </si>
  <si>
    <t>5、环境保护税</t>
    <phoneticPr fontId="11" type="noConversion"/>
  </si>
  <si>
    <r>
      <t>6</t>
    </r>
    <r>
      <rPr>
        <sz val="12"/>
        <rFont val="宋体"/>
        <family val="3"/>
        <charset val="134"/>
      </rPr>
      <t>、资源税</t>
    </r>
    <phoneticPr fontId="11" type="noConversion"/>
  </si>
  <si>
    <r>
      <t>7</t>
    </r>
    <r>
      <rPr>
        <sz val="12"/>
        <rFont val="宋体"/>
        <family val="3"/>
        <charset val="134"/>
      </rPr>
      <t>、城市维护建设税</t>
    </r>
    <phoneticPr fontId="11" type="noConversion"/>
  </si>
  <si>
    <r>
      <t>8</t>
    </r>
    <r>
      <rPr>
        <sz val="12"/>
        <rFont val="宋体"/>
        <family val="3"/>
        <charset val="134"/>
      </rPr>
      <t>、房产税</t>
    </r>
    <phoneticPr fontId="11" type="noConversion"/>
  </si>
  <si>
    <r>
      <t>9</t>
    </r>
    <r>
      <rPr>
        <sz val="12"/>
        <rFont val="宋体"/>
        <family val="3"/>
        <charset val="134"/>
      </rPr>
      <t>、印花税</t>
    </r>
    <phoneticPr fontId="11" type="noConversion"/>
  </si>
  <si>
    <r>
      <t>10</t>
    </r>
    <r>
      <rPr>
        <sz val="12"/>
        <rFont val="宋体"/>
        <family val="3"/>
        <charset val="134"/>
      </rPr>
      <t>、城镇土地使用税</t>
    </r>
    <phoneticPr fontId="11" type="noConversion"/>
  </si>
  <si>
    <r>
      <t>11</t>
    </r>
    <r>
      <rPr>
        <sz val="12"/>
        <rFont val="宋体"/>
        <family val="3"/>
        <charset val="134"/>
      </rPr>
      <t>、土地增值税</t>
    </r>
    <phoneticPr fontId="11" type="noConversion"/>
  </si>
  <si>
    <r>
      <t>12</t>
    </r>
    <r>
      <rPr>
        <sz val="12"/>
        <rFont val="宋体"/>
        <family val="3"/>
        <charset val="134"/>
      </rPr>
      <t>、车船使用和牌照税</t>
    </r>
    <phoneticPr fontId="11" type="noConversion"/>
  </si>
  <si>
    <r>
      <t>13</t>
    </r>
    <r>
      <rPr>
        <sz val="12"/>
        <rFont val="宋体"/>
        <family val="3"/>
        <charset val="134"/>
      </rPr>
      <t>、耕地占用税</t>
    </r>
    <phoneticPr fontId="11" type="noConversion"/>
  </si>
  <si>
    <r>
      <t>14</t>
    </r>
    <r>
      <rPr>
        <sz val="12"/>
        <rFont val="宋体"/>
        <family val="3"/>
        <charset val="134"/>
      </rPr>
      <t>、契税</t>
    </r>
    <phoneticPr fontId="11" type="noConversion"/>
  </si>
  <si>
    <t>二、非税收入</t>
    <phoneticPr fontId="11" type="noConversion"/>
  </si>
  <si>
    <r>
      <t>1</t>
    </r>
    <r>
      <rPr>
        <sz val="12"/>
        <rFont val="宋体"/>
        <family val="3"/>
        <charset val="134"/>
      </rPr>
      <t>、专项收入</t>
    </r>
    <phoneticPr fontId="11" type="noConversion"/>
  </si>
  <si>
    <r>
      <t>2</t>
    </r>
    <r>
      <rPr>
        <sz val="12"/>
        <rFont val="宋体"/>
        <family val="3"/>
        <charset val="134"/>
      </rPr>
      <t>、行政事业性收费收入</t>
    </r>
    <phoneticPr fontId="11" type="noConversion"/>
  </si>
  <si>
    <r>
      <t>3</t>
    </r>
    <r>
      <rPr>
        <sz val="12"/>
        <rFont val="宋体"/>
        <family val="3"/>
        <charset val="134"/>
      </rPr>
      <t>、罚没收入</t>
    </r>
    <phoneticPr fontId="11" type="noConversion"/>
  </si>
  <si>
    <r>
      <t>4</t>
    </r>
    <r>
      <rPr>
        <sz val="12"/>
        <rFont val="宋体"/>
        <family val="3"/>
        <charset val="134"/>
      </rPr>
      <t>、国有资源（资产）有偿使用收入</t>
    </r>
    <phoneticPr fontId="11" type="noConversion"/>
  </si>
  <si>
    <r>
      <t>5</t>
    </r>
    <r>
      <rPr>
        <sz val="12"/>
        <rFont val="宋体"/>
        <family val="3"/>
        <charset val="134"/>
      </rPr>
      <t>、国有资本经营收入</t>
    </r>
    <phoneticPr fontId="11" type="noConversion"/>
  </si>
  <si>
    <r>
      <t>6</t>
    </r>
    <r>
      <rPr>
        <sz val="12"/>
        <rFont val="宋体"/>
        <family val="3"/>
        <charset val="134"/>
      </rPr>
      <t>、其他收入</t>
    </r>
    <phoneticPr fontId="11" type="noConversion"/>
  </si>
  <si>
    <r>
      <t>6</t>
    </r>
    <r>
      <rPr>
        <sz val="12"/>
        <rFont val="宋体"/>
        <family val="3"/>
        <charset val="134"/>
      </rPr>
      <t>、捐赠收入</t>
    </r>
    <phoneticPr fontId="11" type="noConversion"/>
  </si>
  <si>
    <t>三、地方公共财政预算收入小计</t>
    <phoneticPr fontId="11" type="noConversion"/>
  </si>
  <si>
    <t>加：上划部分</t>
    <phoneticPr fontId="11" type="noConversion"/>
  </si>
  <si>
    <r>
      <t xml:space="preserve">    </t>
    </r>
    <r>
      <rPr>
        <sz val="12"/>
        <rFont val="宋体"/>
        <family val="3"/>
        <charset val="134"/>
      </rPr>
      <t>其中：（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）上划中央两税</t>
    </r>
    <phoneticPr fontId="11" type="noConversion"/>
  </si>
  <si>
    <r>
      <t xml:space="preserve">               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）上划中央所得税</t>
    </r>
    <phoneticPr fontId="11" type="noConversion"/>
  </si>
  <si>
    <r>
      <t xml:space="preserve">               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）上划自治区税收</t>
    </r>
    <phoneticPr fontId="11" type="noConversion"/>
  </si>
  <si>
    <t>组织收入合计</t>
    <phoneticPr fontId="11" type="noConversion"/>
  </si>
  <si>
    <t>四、上级补助收入</t>
    <phoneticPr fontId="11" type="noConversion"/>
  </si>
  <si>
    <r>
      <t>1</t>
    </r>
    <r>
      <rPr>
        <sz val="12"/>
        <rFont val="宋体"/>
        <family val="3"/>
        <charset val="134"/>
      </rPr>
      <t>、返还性收入</t>
    </r>
    <phoneticPr fontId="11" type="noConversion"/>
  </si>
  <si>
    <r>
      <t xml:space="preserve">      </t>
    </r>
    <r>
      <rPr>
        <sz val="12"/>
        <rFont val="宋体"/>
        <family val="3"/>
        <charset val="134"/>
      </rPr>
      <t>其中：（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）增值税和消费税税收返还收入</t>
    </r>
    <phoneticPr fontId="11" type="noConversion"/>
  </si>
  <si>
    <r>
      <t xml:space="preserve">                 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）所得税基数返还收入</t>
    </r>
    <phoneticPr fontId="11" type="noConversion"/>
  </si>
  <si>
    <r>
      <t xml:space="preserve">                 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）与自治区共享四税返还收入</t>
    </r>
    <phoneticPr fontId="11" type="noConversion"/>
  </si>
  <si>
    <r>
      <t xml:space="preserve">                 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）成品油价格和税费改革税收返还收入</t>
    </r>
    <phoneticPr fontId="11" type="noConversion"/>
  </si>
  <si>
    <r>
      <t xml:space="preserve">                 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）增值税“五五分享”税收返还支出</t>
    </r>
    <phoneticPr fontId="11" type="noConversion"/>
  </si>
  <si>
    <r>
      <t>2</t>
    </r>
    <r>
      <rPr>
        <sz val="12"/>
        <rFont val="宋体"/>
        <family val="3"/>
        <charset val="134"/>
      </rPr>
      <t>、一般性转移支付收入</t>
    </r>
    <phoneticPr fontId="11" type="noConversion"/>
  </si>
  <si>
    <r>
      <t>3</t>
    </r>
    <r>
      <rPr>
        <sz val="12"/>
        <rFont val="宋体"/>
        <family val="3"/>
        <charset val="134"/>
      </rPr>
      <t>、专项转移支付补助</t>
    </r>
    <phoneticPr fontId="11" type="noConversion"/>
  </si>
  <si>
    <t>五、债券转贷收入</t>
    <phoneticPr fontId="11" type="noConversion"/>
  </si>
  <si>
    <t>六、调入资金</t>
    <phoneticPr fontId="11" type="noConversion"/>
  </si>
  <si>
    <t>七、调入预算稳定调节基金</t>
    <phoneticPr fontId="11" type="noConversion"/>
  </si>
  <si>
    <t>八、上年结余</t>
    <phoneticPr fontId="11" type="noConversion"/>
  </si>
  <si>
    <t>收入总计</t>
    <phoneticPr fontId="11" type="noConversion"/>
  </si>
  <si>
    <r>
      <t>兴安县</t>
    </r>
    <r>
      <rPr>
        <b/>
        <sz val="18"/>
        <rFont val="Times New Roman"/>
        <family val="1"/>
      </rPr>
      <t>2019</t>
    </r>
    <r>
      <rPr>
        <b/>
        <sz val="18"/>
        <rFont val="黑体"/>
        <family val="3"/>
        <charset val="134"/>
      </rPr>
      <t>年政府性基金预算调整</t>
    </r>
    <r>
      <rPr>
        <b/>
        <sz val="18"/>
        <rFont val="Times New Roman"/>
        <family val="1"/>
      </rPr>
      <t>(</t>
    </r>
    <r>
      <rPr>
        <b/>
        <sz val="18"/>
        <rFont val="黑体"/>
        <family val="3"/>
        <charset val="134"/>
      </rPr>
      <t>草案</t>
    </r>
    <r>
      <rPr>
        <b/>
        <sz val="18"/>
        <rFont val="Times New Roman"/>
        <family val="1"/>
      </rPr>
      <t>)</t>
    </r>
    <phoneticPr fontId="11" type="noConversion"/>
  </si>
  <si>
    <t>项          目</t>
    <phoneticPr fontId="11" type="noConversion"/>
  </si>
  <si>
    <t>收        入</t>
    <phoneticPr fontId="11" type="noConversion"/>
  </si>
  <si>
    <t>支     出</t>
    <phoneticPr fontId="11" type="noConversion"/>
  </si>
  <si>
    <t>预算数</t>
    <phoneticPr fontId="11" type="noConversion"/>
  </si>
  <si>
    <t>一、新型墙体材料专项基金收入</t>
    <phoneticPr fontId="11" type="noConversion"/>
  </si>
  <si>
    <t>一、科学技术支出</t>
    <phoneticPr fontId="11" type="noConversion"/>
  </si>
  <si>
    <t>二、文化事业建设费收入</t>
    <phoneticPr fontId="11" type="noConversion"/>
  </si>
  <si>
    <t>二、文化体育与传媒</t>
    <phoneticPr fontId="11" type="noConversion"/>
  </si>
  <si>
    <t>三、地方教育附加收入</t>
    <phoneticPr fontId="11" type="noConversion"/>
  </si>
  <si>
    <t xml:space="preserve">        国家电影事业发展专项资金安排的支出</t>
    <phoneticPr fontId="11" type="noConversion"/>
  </si>
  <si>
    <t>四、育林基金收入</t>
    <phoneticPr fontId="11" type="noConversion"/>
  </si>
  <si>
    <t xml:space="preserve">        旅游发展基金支出</t>
    <phoneticPr fontId="11" type="noConversion"/>
  </si>
  <si>
    <t>五、地方水利建设基金收入</t>
    <phoneticPr fontId="11" type="noConversion"/>
  </si>
  <si>
    <t>三、社会保障和就业</t>
    <phoneticPr fontId="11" type="noConversion"/>
  </si>
  <si>
    <t>六、残疾人就业保障金收入</t>
    <phoneticPr fontId="11" type="noConversion"/>
  </si>
  <si>
    <t xml:space="preserve">      大中型水库移民后期扶助基金支出</t>
    <phoneticPr fontId="11" type="noConversion"/>
  </si>
  <si>
    <t>七、国有土地使用权出让金收入</t>
    <phoneticPr fontId="11" type="noConversion"/>
  </si>
  <si>
    <t xml:space="preserve">      小型水库移民扶持基金安排的支出</t>
    <phoneticPr fontId="11" type="noConversion"/>
  </si>
  <si>
    <t>八、污水处理费收入</t>
    <phoneticPr fontId="11" type="noConversion"/>
  </si>
  <si>
    <t xml:space="preserve">      小型水库移民扶助基金及对应专项债务收入安排的支出</t>
    <phoneticPr fontId="11" type="noConversion"/>
  </si>
  <si>
    <t>九、城市基础设施配套费收入</t>
    <phoneticPr fontId="11" type="noConversion"/>
  </si>
  <si>
    <t>四、城乡社区事务</t>
    <phoneticPr fontId="11" type="noConversion"/>
  </si>
  <si>
    <t>十、其他政府性基金收入</t>
    <phoneticPr fontId="11" type="noConversion"/>
  </si>
  <si>
    <t xml:space="preserve">      国有土地使用权出让及相应专项债务收入安排的支出</t>
    <phoneticPr fontId="11" type="noConversion"/>
  </si>
  <si>
    <t>基金收入合计</t>
    <phoneticPr fontId="11" type="noConversion"/>
  </si>
  <si>
    <t>　　　　　其中：国有土地使用权出让金债务付息支出</t>
    <phoneticPr fontId="11" type="noConversion"/>
  </si>
  <si>
    <t>　　　　　　　　债务发行费用支出</t>
    <phoneticPr fontId="11" type="noConversion"/>
  </si>
  <si>
    <t>　　　　　　　　棚户区改造支出</t>
    <phoneticPr fontId="11" type="noConversion"/>
  </si>
  <si>
    <t>　　　　　　　　征地和拆迁补偿支出</t>
    <phoneticPr fontId="11" type="noConversion"/>
  </si>
  <si>
    <t>　　　　　　　　土地开发支出</t>
    <phoneticPr fontId="11" type="noConversion"/>
  </si>
  <si>
    <t xml:space="preserve">      污水处理费安排的支出</t>
    <phoneticPr fontId="11" type="noConversion"/>
  </si>
  <si>
    <t xml:space="preserve">      土地储备专项债券收入安排的支出</t>
    <phoneticPr fontId="11" type="noConversion"/>
  </si>
  <si>
    <t>上级补助</t>
    <phoneticPr fontId="11" type="noConversion"/>
  </si>
  <si>
    <t xml:space="preserve">      棚户区改造专项债券收入安排的支出</t>
    <phoneticPr fontId="11" type="noConversion"/>
  </si>
  <si>
    <t>债务转贷收入（地方政府专项债务转贷收入）</t>
  </si>
  <si>
    <t>五、农林水事务</t>
    <phoneticPr fontId="11" type="noConversion"/>
  </si>
  <si>
    <t>　　　大中型水库库区基金安排的支出</t>
    <phoneticPr fontId="11" type="noConversion"/>
  </si>
  <si>
    <t>　　　国家重大水利工程建设基金安排的支出</t>
    <phoneticPr fontId="11" type="noConversion"/>
  </si>
  <si>
    <t>　　　大中型水库库区基金及对应专项债务收入安排的支出</t>
    <phoneticPr fontId="11" type="noConversion"/>
  </si>
  <si>
    <t>　　　国家重大水利工程建设基金及对应专项债务收入安排的支出</t>
    <phoneticPr fontId="11" type="noConversion"/>
  </si>
  <si>
    <t>六、商业服务业等支出</t>
    <phoneticPr fontId="11" type="noConversion"/>
  </si>
  <si>
    <t>　　　旅游发展基金支出</t>
    <phoneticPr fontId="11" type="noConversion"/>
  </si>
  <si>
    <t>七、其他支出</t>
    <phoneticPr fontId="11" type="noConversion"/>
  </si>
  <si>
    <t xml:space="preserve">      其他政府性基金及对应专项债务收入安排的支出</t>
    <phoneticPr fontId="11" type="noConversion"/>
  </si>
  <si>
    <r>
      <t xml:space="preserve"> </t>
    </r>
    <r>
      <rPr>
        <sz val="10"/>
        <rFont val="宋体"/>
        <family val="3"/>
        <charset val="134"/>
      </rPr>
      <t xml:space="preserve">     彩票公益金安排的支出</t>
    </r>
    <phoneticPr fontId="11" type="noConversion"/>
  </si>
  <si>
    <t>八、债务付息支出</t>
    <phoneticPr fontId="11" type="noConversion"/>
  </si>
  <si>
    <t>九、债务发行费用支出</t>
    <phoneticPr fontId="11" type="noConversion"/>
  </si>
  <si>
    <t>基金支出合计</t>
    <phoneticPr fontId="11" type="noConversion"/>
  </si>
  <si>
    <t>转移性支出</t>
    <phoneticPr fontId="11" type="noConversion"/>
  </si>
  <si>
    <t xml:space="preserve">      调出资金</t>
    <phoneticPr fontId="11" type="noConversion"/>
  </si>
  <si>
    <t xml:space="preserve">      地方政府专项债务还本支出</t>
    <phoneticPr fontId="11" type="noConversion"/>
  </si>
  <si>
    <t>上年结余</t>
    <phoneticPr fontId="11" type="noConversion"/>
  </si>
  <si>
    <t>年终结余</t>
    <phoneticPr fontId="11" type="noConversion"/>
  </si>
  <si>
    <t>支出总计</t>
    <phoneticPr fontId="11" type="noConversion"/>
  </si>
  <si>
    <t>附件4</t>
    <phoneticPr fontId="20" type="noConversion"/>
  </si>
  <si>
    <t>项目</t>
    <phoneticPr fontId="20" type="noConversion"/>
  </si>
  <si>
    <t>年初预算数</t>
    <phoneticPr fontId="20" type="noConversion"/>
  </si>
  <si>
    <t>调整数</t>
    <phoneticPr fontId="20" type="noConversion"/>
  </si>
  <si>
    <t>调整预算数</t>
    <phoneticPr fontId="20" type="noConversion"/>
  </si>
  <si>
    <t>一、社会保险基金收入合计</t>
    <phoneticPr fontId="20" type="noConversion"/>
  </si>
  <si>
    <t>（一）企业职工基本养老保险基金收入</t>
    <phoneticPr fontId="20" type="noConversion"/>
  </si>
  <si>
    <t>　　　　其中：保险费收入</t>
    <phoneticPr fontId="20" type="noConversion"/>
  </si>
  <si>
    <t>　　　　利息收入</t>
    <phoneticPr fontId="20" type="noConversion"/>
  </si>
  <si>
    <t>　　　　财政补贴收入</t>
    <phoneticPr fontId="20" type="noConversion"/>
  </si>
  <si>
    <t>　　　　其他收入</t>
    <phoneticPr fontId="20" type="noConversion"/>
  </si>
  <si>
    <t>　　　　转移收入</t>
    <phoneticPr fontId="20" type="noConversion"/>
  </si>
  <si>
    <t>　　　　上级补助收入</t>
    <phoneticPr fontId="20" type="noConversion"/>
  </si>
  <si>
    <t>（二）城乡居民基本养老保险基金收入</t>
    <phoneticPr fontId="20" type="noConversion"/>
  </si>
  <si>
    <t>　　　　其中：缴费收入</t>
    <phoneticPr fontId="20" type="noConversion"/>
  </si>
  <si>
    <t>　　　　政府补贴收入</t>
    <phoneticPr fontId="20" type="noConversion"/>
  </si>
  <si>
    <t>　　　　委托投资收益</t>
    <phoneticPr fontId="20" type="noConversion"/>
  </si>
  <si>
    <t>（三）机关事业单位基本养老保险基金收入</t>
    <phoneticPr fontId="20" type="noConversion"/>
  </si>
  <si>
    <t>二、社会保险基金支出合计</t>
    <phoneticPr fontId="20" type="noConversion"/>
  </si>
  <si>
    <t>（一）企业职工基本养老保险基金支出</t>
    <phoneticPr fontId="20" type="noConversion"/>
  </si>
  <si>
    <t>　　　　其中：养老金支出</t>
    <phoneticPr fontId="20" type="noConversion"/>
  </si>
  <si>
    <t>　　　　丧葬抚恤补助支出</t>
    <phoneticPr fontId="20" type="noConversion"/>
  </si>
  <si>
    <t>　　　　转移支出</t>
    <phoneticPr fontId="20" type="noConversion"/>
  </si>
  <si>
    <t>　　　　上解上级支出</t>
    <phoneticPr fontId="20" type="noConversion"/>
  </si>
  <si>
    <t>（二）城乡居民基本养老保险基金支出</t>
    <phoneticPr fontId="20" type="noConversion"/>
  </si>
  <si>
    <t>　　　　其中：基础养老金支出</t>
    <phoneticPr fontId="20" type="noConversion"/>
  </si>
  <si>
    <t>　　　　个人账户养老金支出</t>
    <phoneticPr fontId="20" type="noConversion"/>
  </si>
  <si>
    <t>（三）机关事业单位基本养老保险基金支出</t>
    <phoneticPr fontId="20" type="noConversion"/>
  </si>
  <si>
    <t>（四）城镇职工基本医疗保险基金支出</t>
    <phoneticPr fontId="20" type="noConversion"/>
  </si>
  <si>
    <t>　　　　其中：医疗保险待遇支出</t>
    <phoneticPr fontId="20" type="noConversion"/>
  </si>
  <si>
    <t>（五）城乡居民基本医疗保险基金支出</t>
    <phoneticPr fontId="20" type="noConversion"/>
  </si>
  <si>
    <t>　　　　购买大病保险支出</t>
    <phoneticPr fontId="20" type="noConversion"/>
  </si>
  <si>
    <t>（六）工伤保险基金支出</t>
    <phoneticPr fontId="20" type="noConversion"/>
  </si>
  <si>
    <t>　　　　其中：工作保险待遇支出</t>
    <phoneticPr fontId="20" type="noConversion"/>
  </si>
  <si>
    <t>　　　　劳动能力鉴定支出</t>
    <phoneticPr fontId="20" type="noConversion"/>
  </si>
  <si>
    <t>　　　　工伤预防费用支出</t>
    <phoneticPr fontId="20" type="noConversion"/>
  </si>
  <si>
    <t>（七）失业保险基金支出</t>
    <phoneticPr fontId="20" type="noConversion"/>
  </si>
  <si>
    <t>　　　　其中：失业保险金支出</t>
    <phoneticPr fontId="20" type="noConversion"/>
  </si>
  <si>
    <t>　　　　基本医疗保险费支出</t>
    <phoneticPr fontId="20" type="noConversion"/>
  </si>
  <si>
    <t>　　　　职业培训支出</t>
    <phoneticPr fontId="20" type="noConversion"/>
  </si>
  <si>
    <t>　　　　稳定岗位补贴支出</t>
    <phoneticPr fontId="20" type="noConversion"/>
  </si>
  <si>
    <t>　　　　技能提升补贴支出</t>
    <phoneticPr fontId="20" type="noConversion"/>
  </si>
  <si>
    <t>　　　　其他费用支出</t>
    <phoneticPr fontId="20" type="noConversion"/>
  </si>
  <si>
    <t>（八）生育保险基金支出</t>
    <phoneticPr fontId="20" type="noConversion"/>
  </si>
  <si>
    <t>　　　　其中：医疗费用支出</t>
    <phoneticPr fontId="20" type="noConversion"/>
  </si>
  <si>
    <t>　　　　生育津贴支出</t>
    <phoneticPr fontId="20" type="noConversion"/>
  </si>
  <si>
    <t>三、社会保险基金本年收支结余合计</t>
    <phoneticPr fontId="20" type="noConversion"/>
  </si>
  <si>
    <t>（一）企业职工基本养老保险基金收支结余</t>
    <phoneticPr fontId="20" type="noConversion"/>
  </si>
  <si>
    <t>（二）城乡居民基本养老保险基金收支结余</t>
    <phoneticPr fontId="20" type="noConversion"/>
  </si>
  <si>
    <t>（三）机关事业单位基本养老保险基金收支结余</t>
    <phoneticPr fontId="20" type="noConversion"/>
  </si>
  <si>
    <t>（四）城镇职工基本医疗保险基金收支结余</t>
    <phoneticPr fontId="20" type="noConversion"/>
  </si>
  <si>
    <t>（五）城乡居民基本医疗保险基金收支结余</t>
    <phoneticPr fontId="20" type="noConversion"/>
  </si>
  <si>
    <t>（六）工作保险基金收支结余</t>
    <phoneticPr fontId="20" type="noConversion"/>
  </si>
  <si>
    <t>（七）失业保险基金收支结余</t>
    <phoneticPr fontId="20" type="noConversion"/>
  </si>
  <si>
    <t>（八）生育保险基金收支结余</t>
    <phoneticPr fontId="20" type="noConversion"/>
  </si>
  <si>
    <t>四、社会保险基金年末滚存结余合计</t>
    <phoneticPr fontId="20" type="noConversion"/>
  </si>
  <si>
    <t>（一）企业职工基本养老保险基金滚存结余</t>
    <phoneticPr fontId="20" type="noConversion"/>
  </si>
  <si>
    <t>（二）城乡居民基本养老保险基金滚存结余</t>
    <phoneticPr fontId="20" type="noConversion"/>
  </si>
  <si>
    <t>（三）机关事业单位基本养老保险基金滚存结余</t>
    <phoneticPr fontId="20" type="noConversion"/>
  </si>
  <si>
    <t>兴安县2019年社会保险基金预算调整(草案）</t>
    <phoneticPr fontId="20" type="noConversion"/>
  </si>
  <si>
    <t>一、一般公共服务支出</t>
    <phoneticPr fontId="8" type="noConversion"/>
  </si>
  <si>
    <t>二、公共安全支出</t>
    <phoneticPr fontId="8" type="noConversion"/>
  </si>
  <si>
    <t>三、教育支出</t>
    <phoneticPr fontId="8" type="noConversion"/>
  </si>
  <si>
    <t>四、科学技术支出</t>
    <phoneticPr fontId="8" type="noConversion"/>
  </si>
  <si>
    <t>九、城乡社区支出</t>
    <phoneticPr fontId="8" type="noConversion"/>
  </si>
  <si>
    <r>
      <t xml:space="preserve">    </t>
    </r>
    <r>
      <rPr>
        <sz val="12"/>
        <rFont val="宋体"/>
        <family val="3"/>
        <charset val="134"/>
      </rPr>
      <t>其他城乡社区支出</t>
    </r>
    <phoneticPr fontId="8" type="noConversion"/>
  </si>
  <si>
    <t>十、农林水支出</t>
    <phoneticPr fontId="8" type="noConversion"/>
  </si>
  <si>
    <t>十一、交通运输支出</t>
    <phoneticPr fontId="8" type="noConversion"/>
  </si>
  <si>
    <r>
      <t xml:space="preserve">    </t>
    </r>
    <r>
      <rPr>
        <sz val="12"/>
        <rFont val="宋体"/>
        <family val="3"/>
        <charset val="134"/>
      </rPr>
      <t>其他交通运输支出</t>
    </r>
    <phoneticPr fontId="8" type="noConversion"/>
  </si>
  <si>
    <t>十二、资源勘探电力信息等支出</t>
    <phoneticPr fontId="8" type="noConversion"/>
  </si>
  <si>
    <t>十三、商业服务业等支出</t>
    <phoneticPr fontId="8" type="noConversion"/>
  </si>
  <si>
    <t>附件1</t>
    <phoneticPr fontId="12" type="noConversion"/>
  </si>
  <si>
    <t>附件2</t>
    <phoneticPr fontId="8" type="noConversion"/>
  </si>
  <si>
    <t>附件3</t>
    <phoneticPr fontId="11" type="noConversion"/>
  </si>
  <si>
    <t>.</t>
    <phoneticPr fontId="8" type="noConversion"/>
  </si>
  <si>
    <r>
      <t xml:space="preserve">   </t>
    </r>
    <r>
      <rPr>
        <sz val="12"/>
        <rFont val="宋体"/>
        <family val="3"/>
        <charset val="134"/>
      </rPr>
      <t>人大事务</t>
    </r>
  </si>
  <si>
    <r>
      <t xml:space="preserve">   </t>
    </r>
    <r>
      <rPr>
        <sz val="12"/>
        <rFont val="宋体"/>
        <family val="3"/>
        <charset val="134"/>
      </rPr>
      <t>政协事务</t>
    </r>
  </si>
  <si>
    <r>
      <t xml:space="preserve">   </t>
    </r>
    <r>
      <rPr>
        <sz val="12"/>
        <rFont val="宋体"/>
        <family val="3"/>
        <charset val="134"/>
      </rPr>
      <t>政府办公厅（室）及相关机构事务</t>
    </r>
  </si>
  <si>
    <r>
      <t xml:space="preserve">   </t>
    </r>
    <r>
      <rPr>
        <sz val="12"/>
        <rFont val="宋体"/>
        <family val="3"/>
        <charset val="134"/>
      </rPr>
      <t>发展与改革事务</t>
    </r>
  </si>
  <si>
    <r>
      <t xml:space="preserve">   </t>
    </r>
    <r>
      <rPr>
        <sz val="12"/>
        <rFont val="宋体"/>
        <family val="3"/>
        <charset val="134"/>
      </rPr>
      <t>统计信息事务</t>
    </r>
  </si>
  <si>
    <r>
      <t xml:space="preserve">   </t>
    </r>
    <r>
      <rPr>
        <sz val="12"/>
        <rFont val="宋体"/>
        <family val="3"/>
        <charset val="134"/>
      </rPr>
      <t>财政事务</t>
    </r>
  </si>
  <si>
    <r>
      <t xml:space="preserve">   </t>
    </r>
    <r>
      <rPr>
        <sz val="11"/>
        <rFont val="宋体"/>
        <family val="3"/>
        <charset val="134"/>
      </rPr>
      <t>税收事务</t>
    </r>
  </si>
  <si>
    <r>
      <t xml:space="preserve">   </t>
    </r>
    <r>
      <rPr>
        <sz val="12"/>
        <rFont val="宋体"/>
        <family val="3"/>
        <charset val="134"/>
      </rPr>
      <t>审计事务</t>
    </r>
  </si>
  <si>
    <t xml:space="preserve">  人力资源事务</t>
    <phoneticPr fontId="8" type="noConversion"/>
  </si>
  <si>
    <r>
      <t xml:space="preserve">   </t>
    </r>
    <r>
      <rPr>
        <sz val="12"/>
        <rFont val="宋体"/>
        <family val="3"/>
        <charset val="134"/>
      </rPr>
      <t>纪检监察事务</t>
    </r>
  </si>
  <si>
    <r>
      <t xml:space="preserve">   </t>
    </r>
    <r>
      <rPr>
        <sz val="12"/>
        <rFont val="宋体"/>
        <family val="3"/>
        <charset val="134"/>
      </rPr>
      <t>商贸事务</t>
    </r>
  </si>
  <si>
    <r>
      <t xml:space="preserve">   </t>
    </r>
    <r>
      <rPr>
        <sz val="12"/>
        <rFont val="宋体"/>
        <family val="3"/>
        <charset val="134"/>
      </rPr>
      <t>民族事务</t>
    </r>
  </si>
  <si>
    <r>
      <t xml:space="preserve">   </t>
    </r>
    <r>
      <rPr>
        <sz val="12"/>
        <rFont val="宋体"/>
        <family val="3"/>
        <charset val="134"/>
      </rPr>
      <t>档案事务</t>
    </r>
  </si>
  <si>
    <r>
      <t xml:space="preserve">   </t>
    </r>
    <r>
      <rPr>
        <sz val="12"/>
        <rFont val="宋体"/>
        <family val="3"/>
        <charset val="134"/>
      </rPr>
      <t>民主党派及工商联事务</t>
    </r>
  </si>
  <si>
    <r>
      <t xml:space="preserve">   </t>
    </r>
    <r>
      <rPr>
        <sz val="12"/>
        <rFont val="宋体"/>
        <family val="3"/>
        <charset val="134"/>
      </rPr>
      <t>群众团体事务</t>
    </r>
  </si>
  <si>
    <r>
      <t xml:space="preserve">   </t>
    </r>
    <r>
      <rPr>
        <sz val="12"/>
        <rFont val="宋体"/>
        <family val="3"/>
        <charset val="134"/>
      </rPr>
      <t>党委办公厅（室）及相关机构事务</t>
    </r>
    <r>
      <rPr>
        <sz val="12"/>
        <rFont val="Times New Roman"/>
        <family val="1"/>
      </rPr>
      <t xml:space="preserve"> </t>
    </r>
  </si>
  <si>
    <r>
      <t xml:space="preserve">   </t>
    </r>
    <r>
      <rPr>
        <sz val="12"/>
        <rFont val="宋体"/>
        <family val="3"/>
        <charset val="134"/>
      </rPr>
      <t>组织事务</t>
    </r>
  </si>
  <si>
    <r>
      <t xml:space="preserve">   </t>
    </r>
    <r>
      <rPr>
        <sz val="12"/>
        <rFont val="宋体"/>
        <family val="3"/>
        <charset val="134"/>
      </rPr>
      <t>宣传事务</t>
    </r>
  </si>
  <si>
    <r>
      <t xml:space="preserve">   </t>
    </r>
    <r>
      <rPr>
        <sz val="12"/>
        <rFont val="宋体"/>
        <family val="3"/>
        <charset val="134"/>
      </rPr>
      <t>统战事务</t>
    </r>
  </si>
  <si>
    <r>
      <t xml:space="preserve">   </t>
    </r>
    <r>
      <rPr>
        <sz val="12"/>
        <rFont val="宋体"/>
        <family val="3"/>
        <charset val="134"/>
      </rPr>
      <t>其他共产党事务支出</t>
    </r>
  </si>
  <si>
    <r>
      <t xml:space="preserve">   </t>
    </r>
    <r>
      <rPr>
        <sz val="12"/>
        <rFont val="宋体"/>
        <family val="3"/>
        <charset val="134"/>
      </rPr>
      <t>其他一般公共服务支出</t>
    </r>
  </si>
  <si>
    <r>
      <t xml:space="preserve">   </t>
    </r>
    <r>
      <rPr>
        <sz val="12"/>
        <rFont val="宋体"/>
        <family val="3"/>
        <charset val="134"/>
      </rPr>
      <t>武装警察</t>
    </r>
  </si>
  <si>
    <r>
      <t xml:space="preserve">   </t>
    </r>
    <r>
      <rPr>
        <sz val="12"/>
        <rFont val="宋体"/>
        <family val="3"/>
        <charset val="134"/>
      </rPr>
      <t>公安</t>
    </r>
  </si>
  <si>
    <r>
      <t xml:space="preserve">   </t>
    </r>
    <r>
      <rPr>
        <sz val="12"/>
        <rFont val="宋体"/>
        <family val="3"/>
        <charset val="134"/>
      </rPr>
      <t>检察</t>
    </r>
  </si>
  <si>
    <r>
      <t xml:space="preserve">   </t>
    </r>
    <r>
      <rPr>
        <sz val="12"/>
        <rFont val="宋体"/>
        <family val="3"/>
        <charset val="134"/>
      </rPr>
      <t>法院</t>
    </r>
  </si>
  <si>
    <r>
      <t xml:space="preserve">   </t>
    </r>
    <r>
      <rPr>
        <sz val="12"/>
        <rFont val="宋体"/>
        <family val="3"/>
        <charset val="134"/>
      </rPr>
      <t>司法</t>
    </r>
  </si>
  <si>
    <r>
      <t xml:space="preserve">   </t>
    </r>
    <r>
      <rPr>
        <sz val="12"/>
        <rFont val="宋体"/>
        <family val="3"/>
        <charset val="134"/>
      </rPr>
      <t>国家保密</t>
    </r>
  </si>
  <si>
    <r>
      <t xml:space="preserve">   </t>
    </r>
    <r>
      <rPr>
        <sz val="12"/>
        <rFont val="宋体"/>
        <family val="3"/>
        <charset val="134"/>
      </rPr>
      <t>其他公共安全支出</t>
    </r>
  </si>
  <si>
    <r>
      <t xml:space="preserve">    </t>
    </r>
    <r>
      <rPr>
        <sz val="12"/>
        <rFont val="宋体"/>
        <family val="3"/>
        <charset val="134"/>
      </rPr>
      <t>文化和旅游</t>
    </r>
  </si>
  <si>
    <r>
      <t xml:space="preserve">    </t>
    </r>
    <r>
      <rPr>
        <sz val="12"/>
        <rFont val="宋体"/>
        <family val="3"/>
        <charset val="134"/>
      </rPr>
      <t>文物</t>
    </r>
  </si>
  <si>
    <r>
      <t xml:space="preserve">    </t>
    </r>
    <r>
      <rPr>
        <sz val="12"/>
        <rFont val="宋体"/>
        <family val="3"/>
        <charset val="134"/>
      </rPr>
      <t>其他文化体育与传媒支出</t>
    </r>
  </si>
  <si>
    <r>
      <t xml:space="preserve">    </t>
    </r>
    <r>
      <rPr>
        <sz val="12"/>
        <rFont val="宋体"/>
        <family val="3"/>
        <charset val="134"/>
      </rPr>
      <t>人力资源和社会保障管理事务</t>
    </r>
  </si>
  <si>
    <r>
      <t xml:space="preserve">    </t>
    </r>
    <r>
      <rPr>
        <sz val="12"/>
        <rFont val="宋体"/>
        <family val="3"/>
        <charset val="134"/>
      </rPr>
      <t>民政管理事务</t>
    </r>
  </si>
  <si>
    <r>
      <t xml:space="preserve">    </t>
    </r>
    <r>
      <rPr>
        <sz val="12"/>
        <rFont val="宋体"/>
        <family val="3"/>
        <charset val="134"/>
      </rPr>
      <t>就业补助</t>
    </r>
  </si>
  <si>
    <r>
      <t xml:space="preserve">    </t>
    </r>
    <r>
      <rPr>
        <sz val="12"/>
        <rFont val="宋体"/>
        <family val="3"/>
        <charset val="134"/>
      </rPr>
      <t>抚恤</t>
    </r>
  </si>
  <si>
    <r>
      <t xml:space="preserve">    </t>
    </r>
    <r>
      <rPr>
        <sz val="12"/>
        <rFont val="宋体"/>
        <family val="3"/>
        <charset val="134"/>
      </rPr>
      <t>退役安置</t>
    </r>
  </si>
  <si>
    <r>
      <t xml:space="preserve">    </t>
    </r>
    <r>
      <rPr>
        <sz val="12"/>
        <rFont val="宋体"/>
        <family val="3"/>
        <charset val="134"/>
      </rPr>
      <t>社会福利</t>
    </r>
  </si>
  <si>
    <r>
      <t xml:space="preserve">    </t>
    </r>
    <r>
      <rPr>
        <sz val="12"/>
        <rFont val="宋体"/>
        <family val="3"/>
        <charset val="134"/>
      </rPr>
      <t>残疾人事业</t>
    </r>
  </si>
  <si>
    <r>
      <t xml:space="preserve">    </t>
    </r>
    <r>
      <rPr>
        <sz val="12"/>
        <rFont val="宋体"/>
        <family val="3"/>
        <charset val="134"/>
      </rPr>
      <t>财政对基本养老保险基金的补助</t>
    </r>
  </si>
  <si>
    <r>
      <t xml:space="preserve">    </t>
    </r>
    <r>
      <rPr>
        <sz val="12"/>
        <rFont val="宋体"/>
        <family val="3"/>
        <charset val="134"/>
      </rPr>
      <t>其他社会保障和就业支出</t>
    </r>
  </si>
  <si>
    <r>
      <t xml:space="preserve">    </t>
    </r>
    <r>
      <rPr>
        <sz val="12"/>
        <rFont val="宋体"/>
        <family val="3"/>
        <charset val="134"/>
      </rPr>
      <t>城乡社区管理事务</t>
    </r>
  </si>
  <si>
    <r>
      <t xml:space="preserve">    </t>
    </r>
    <r>
      <rPr>
        <sz val="12"/>
        <rFont val="宋体"/>
        <family val="3"/>
        <charset val="134"/>
      </rPr>
      <t>城乡社区规划与管理</t>
    </r>
  </si>
  <si>
    <r>
      <t xml:space="preserve">    </t>
    </r>
    <r>
      <rPr>
        <sz val="12"/>
        <rFont val="宋体"/>
        <family val="3"/>
        <charset val="134"/>
      </rPr>
      <t>城乡社区公共设施</t>
    </r>
  </si>
  <si>
    <r>
      <t xml:space="preserve">    </t>
    </r>
    <r>
      <rPr>
        <sz val="12"/>
        <rFont val="宋体"/>
        <family val="3"/>
        <charset val="134"/>
      </rPr>
      <t>城乡社区环境卫生</t>
    </r>
  </si>
  <si>
    <r>
      <t xml:space="preserve">    </t>
    </r>
    <r>
      <rPr>
        <sz val="12"/>
        <rFont val="宋体"/>
        <family val="3"/>
        <charset val="134"/>
      </rPr>
      <t>农业</t>
    </r>
  </si>
  <si>
    <r>
      <t xml:space="preserve">    </t>
    </r>
    <r>
      <rPr>
        <sz val="12"/>
        <rFont val="宋体"/>
        <family val="3"/>
        <charset val="134"/>
      </rPr>
      <t>林业和草原</t>
    </r>
  </si>
  <si>
    <r>
      <t xml:space="preserve">    </t>
    </r>
    <r>
      <rPr>
        <sz val="12"/>
        <rFont val="宋体"/>
        <family val="3"/>
        <charset val="134"/>
      </rPr>
      <t>水利</t>
    </r>
  </si>
  <si>
    <r>
      <t xml:space="preserve">    </t>
    </r>
    <r>
      <rPr>
        <sz val="12"/>
        <rFont val="宋体"/>
        <family val="3"/>
        <charset val="134"/>
      </rPr>
      <t>扶贫</t>
    </r>
  </si>
  <si>
    <r>
      <t xml:space="preserve">    </t>
    </r>
    <r>
      <rPr>
        <sz val="12"/>
        <rFont val="宋体"/>
        <family val="3"/>
        <charset val="134"/>
      </rPr>
      <t>农业综合开发</t>
    </r>
  </si>
  <si>
    <r>
      <t xml:space="preserve">  </t>
    </r>
    <r>
      <rPr>
        <sz val="11"/>
        <rFont val="宋体"/>
        <family val="3"/>
        <charset val="134"/>
      </rPr>
      <t>普惠金融发展支出</t>
    </r>
  </si>
  <si>
    <r>
      <t xml:space="preserve">    </t>
    </r>
    <r>
      <rPr>
        <sz val="12"/>
        <rFont val="宋体"/>
        <family val="3"/>
        <charset val="134"/>
      </rPr>
      <t>其他农林水支出</t>
    </r>
  </si>
  <si>
    <r>
      <t xml:space="preserve">    </t>
    </r>
    <r>
      <rPr>
        <sz val="12"/>
        <rFont val="宋体"/>
        <family val="3"/>
        <charset val="134"/>
      </rPr>
      <t>公路水路运输</t>
    </r>
  </si>
  <si>
    <r>
      <t xml:space="preserve">    </t>
    </r>
    <r>
      <rPr>
        <sz val="12"/>
        <rFont val="宋体"/>
        <family val="3"/>
        <charset val="134"/>
      </rPr>
      <t>车辆购置税支出</t>
    </r>
  </si>
  <si>
    <r>
      <t xml:space="preserve">   </t>
    </r>
    <r>
      <rPr>
        <sz val="12"/>
        <rFont val="宋体"/>
        <family val="3"/>
        <charset val="134"/>
      </rPr>
      <t>商业流通事务</t>
    </r>
  </si>
  <si>
    <r>
      <t xml:space="preserve">   </t>
    </r>
    <r>
      <rPr>
        <sz val="12"/>
        <rFont val="宋体"/>
        <family val="3"/>
        <charset val="134"/>
      </rPr>
      <t>其他商业服务业等事务支出</t>
    </r>
  </si>
  <si>
    <r>
      <t xml:space="preserve">   </t>
    </r>
    <r>
      <rPr>
        <sz val="12"/>
        <rFont val="宋体"/>
        <family val="3"/>
        <charset val="134"/>
      </rPr>
      <t>气象事务</t>
    </r>
  </si>
  <si>
    <r>
      <t xml:space="preserve">   </t>
    </r>
    <r>
      <rPr>
        <sz val="12"/>
        <rFont val="宋体"/>
        <family val="3"/>
        <charset val="134"/>
      </rPr>
      <t>其他国土资源气象等事物支出</t>
    </r>
  </si>
  <si>
    <r>
      <t xml:space="preserve">   </t>
    </r>
    <r>
      <rPr>
        <sz val="12"/>
        <rFont val="宋体"/>
        <family val="3"/>
        <charset val="134"/>
      </rPr>
      <t>保障性安居工程支出</t>
    </r>
  </si>
  <si>
    <r>
      <t xml:space="preserve">   </t>
    </r>
    <r>
      <rPr>
        <sz val="12"/>
        <rFont val="宋体"/>
        <family val="3"/>
        <charset val="134"/>
      </rPr>
      <t>住房改革支出</t>
    </r>
  </si>
  <si>
    <r>
      <t xml:space="preserve">    </t>
    </r>
    <r>
      <rPr>
        <sz val="11"/>
        <rFont val="宋体"/>
        <family val="3"/>
        <charset val="134"/>
      </rPr>
      <t>其中：上解支出</t>
    </r>
  </si>
  <si>
    <t xml:space="preserve">  市场监督管理事务</t>
    <phoneticPr fontId="8" type="noConversion"/>
  </si>
  <si>
    <t xml:space="preserve">  红十字事业</t>
    <phoneticPr fontId="8" type="noConversion"/>
  </si>
  <si>
    <t xml:space="preserve">  最低生活保障</t>
    <phoneticPr fontId="8" type="noConversion"/>
  </si>
  <si>
    <r>
      <t>调整</t>
    </r>
    <r>
      <rPr>
        <b/>
        <sz val="12"/>
        <rFont val="宋体"/>
        <family val="3"/>
        <charset val="134"/>
      </rPr>
      <t>数</t>
    </r>
    <phoneticPr fontId="11" type="noConversion"/>
  </si>
  <si>
    <r>
      <t>预算</t>
    </r>
    <r>
      <rPr>
        <b/>
        <sz val="12"/>
        <rFont val="宋体"/>
        <family val="3"/>
        <charset val="134"/>
      </rPr>
      <t>数</t>
    </r>
    <phoneticPr fontId="11" type="noConversion"/>
  </si>
  <si>
    <t>单位：万元</t>
    <phoneticPr fontId="19" type="noConversion"/>
  </si>
  <si>
    <t>兴安县2019年财政支出预算调整表（草案）</t>
    <phoneticPr fontId="8" type="noConversion"/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</si>
</sst>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0_ ;[Red]\-0\ "/>
    <numFmt numFmtId="178" formatCode="0_ "/>
    <numFmt numFmtId="179" formatCode="_ * #,##0_ ;_ * \-#,##0_ ;_ * &quot;-&quot;??_ ;_ @_ "/>
    <numFmt numFmtId="180" formatCode="0_);[Red]\(0\)"/>
    <numFmt numFmtId="181" formatCode="#,##0_ "/>
    <numFmt numFmtId="182" formatCode="0.00_ "/>
  </numFmts>
  <fonts count="3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Times New Roman"/>
      <family val="1"/>
    </font>
    <font>
      <b/>
      <sz val="18"/>
      <name val="方正小标宋简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1" fillId="0" borderId="0"/>
  </cellStyleXfs>
  <cellXfs count="14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180" fontId="2" fillId="0" borderId="0" xfId="3" applyNumberFormat="1" applyFont="1" applyFill="1" applyAlignment="1">
      <alignment horizontal="right" vertical="center" wrapText="1"/>
    </xf>
    <xf numFmtId="177" fontId="2" fillId="0" borderId="0" xfId="3" applyNumberFormat="1" applyFont="1" applyFill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0" xfId="3" applyNumberFormat="1" applyFont="1" applyFill="1" applyAlignment="1">
      <alignment horizontal="right" vertical="center" wrapText="1"/>
    </xf>
    <xf numFmtId="178" fontId="3" fillId="0" borderId="5" xfId="3" applyNumberFormat="1" applyFont="1" applyFill="1" applyBorder="1" applyAlignment="1">
      <alignment horizontal="right" vertical="center" wrapText="1"/>
    </xf>
    <xf numFmtId="178" fontId="2" fillId="0" borderId="5" xfId="3" applyNumberFormat="1" applyFont="1" applyBorder="1" applyAlignment="1">
      <alignment horizontal="right" vertical="center" wrapText="1"/>
    </xf>
    <xf numFmtId="178" fontId="2" fillId="0" borderId="5" xfId="3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1" fillId="0" borderId="0" xfId="4" applyNumberFormat="1" applyFont="1" applyAlignment="1">
      <alignment horizontal="left"/>
    </xf>
    <xf numFmtId="179" fontId="2" fillId="0" borderId="0" xfId="3" applyNumberFormat="1" applyFont="1" applyFill="1" applyAlignment="1">
      <alignment horizontal="centerContinuous"/>
    </xf>
    <xf numFmtId="179" fontId="2" fillId="0" borderId="0" xfId="3" applyNumberFormat="1" applyFont="1" applyFill="1" applyAlignment="1"/>
    <xf numFmtId="179" fontId="1" fillId="0" borderId="0" xfId="3" applyNumberFormat="1" applyFont="1" applyFill="1" applyAlignment="1"/>
    <xf numFmtId="1" fontId="1" fillId="0" borderId="5" xfId="4" applyNumberFormat="1" applyFont="1" applyBorder="1" applyAlignment="1"/>
    <xf numFmtId="179" fontId="2" fillId="0" borderId="5" xfId="3" applyNumberFormat="1" applyFont="1" applyFill="1" applyBorder="1" applyAlignment="1"/>
    <xf numFmtId="1" fontId="2" fillId="0" borderId="5" xfId="4" applyNumberFormat="1" applyFont="1" applyBorder="1"/>
    <xf numFmtId="0" fontId="13" fillId="0" borderId="5" xfId="0" applyFont="1" applyFill="1" applyBorder="1" applyAlignment="1">
      <alignment vertical="center"/>
    </xf>
    <xf numFmtId="0" fontId="2" fillId="0" borderId="5" xfId="4" applyFont="1" applyBorder="1"/>
    <xf numFmtId="0" fontId="0" fillId="0" borderId="5" xfId="4" applyFont="1" applyBorder="1"/>
    <xf numFmtId="0" fontId="1" fillId="0" borderId="5" xfId="4" applyNumberFormat="1" applyFont="1" applyBorder="1"/>
    <xf numFmtId="179" fontId="13" fillId="0" borderId="5" xfId="0" applyNumberFormat="1" applyFont="1" applyFill="1" applyBorder="1" applyAlignment="1">
      <alignment vertical="center"/>
    </xf>
    <xf numFmtId="179" fontId="2" fillId="0" borderId="5" xfId="3" applyNumberFormat="1" applyFont="1" applyFill="1" applyBorder="1" applyAlignment="1">
      <alignment horizontal="right"/>
    </xf>
    <xf numFmtId="179" fontId="3" fillId="0" borderId="5" xfId="3" applyNumberFormat="1" applyFont="1" applyFill="1" applyBorder="1" applyAlignment="1">
      <alignment horizontal="right"/>
    </xf>
    <xf numFmtId="0" fontId="2" fillId="0" borderId="5" xfId="4" applyNumberFormat="1" applyFont="1" applyBorder="1" applyAlignment="1" applyProtection="1">
      <alignment vertical="center"/>
      <protection locked="0"/>
    </xf>
    <xf numFmtId="1" fontId="14" fillId="0" borderId="5" xfId="4" applyNumberFormat="1" applyFont="1" applyBorder="1" applyAlignment="1">
      <alignment horizontal="center"/>
    </xf>
    <xf numFmtId="0" fontId="0" fillId="0" borderId="0" xfId="0" applyAlignment="1"/>
    <xf numFmtId="0" fontId="17" fillId="0" borderId="1" xfId="4" applyFont="1" applyFill="1" applyBorder="1"/>
    <xf numFmtId="181" fontId="2" fillId="0" borderId="0" xfId="4" applyNumberFormat="1" applyFont="1" applyFill="1" applyBorder="1"/>
    <xf numFmtId="0" fontId="2" fillId="0" borderId="0" xfId="4" applyFont="1" applyFill="1" applyBorder="1"/>
    <xf numFmtId="181" fontId="14" fillId="0" borderId="0" xfId="4" applyNumberFormat="1" applyFont="1" applyFill="1" applyBorder="1"/>
    <xf numFmtId="3" fontId="1" fillId="0" borderId="10" xfId="4" applyNumberFormat="1" applyFont="1" applyFill="1" applyBorder="1" applyAlignment="1" applyProtection="1">
      <alignment vertical="center"/>
    </xf>
    <xf numFmtId="181" fontId="14" fillId="0" borderId="5" xfId="0" applyNumberFormat="1" applyFont="1" applyFill="1" applyBorder="1" applyAlignment="1"/>
    <xf numFmtId="3" fontId="0" fillId="0" borderId="5" xfId="4" applyNumberFormat="1" applyFont="1" applyFill="1" applyBorder="1" applyAlignment="1" applyProtection="1">
      <alignment vertical="center"/>
    </xf>
    <xf numFmtId="3" fontId="1" fillId="0" borderId="5" xfId="4" applyNumberFormat="1" applyFont="1" applyFill="1" applyBorder="1" applyAlignment="1" applyProtection="1">
      <alignment vertical="center"/>
    </xf>
    <xf numFmtId="0" fontId="18" fillId="0" borderId="5" xfId="0" applyFont="1" applyBorder="1" applyAlignment="1"/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/>
    <xf numFmtId="3" fontId="18" fillId="0" borderId="5" xfId="4" applyNumberFormat="1" applyFont="1" applyFill="1" applyBorder="1" applyAlignment="1" applyProtection="1">
      <alignment vertical="center"/>
    </xf>
    <xf numFmtId="3" fontId="0" fillId="0" borderId="10" xfId="4" applyNumberFormat="1" applyFont="1" applyFill="1" applyBorder="1" applyAlignment="1" applyProtection="1">
      <alignment vertical="center"/>
    </xf>
    <xf numFmtId="181" fontId="14" fillId="0" borderId="6" xfId="0" applyNumberFormat="1" applyFont="1" applyFill="1" applyBorder="1" applyAlignment="1"/>
    <xf numFmtId="0" fontId="13" fillId="0" borderId="10" xfId="0" applyFont="1" applyBorder="1" applyAlignment="1">
      <alignment vertical="center" wrapText="1"/>
    </xf>
    <xf numFmtId="0" fontId="0" fillId="0" borderId="5" xfId="0" applyBorder="1" applyAlignment="1"/>
    <xf numFmtId="0" fontId="1" fillId="0" borderId="5" xfId="0" applyFont="1" applyBorder="1" applyAlignment="1"/>
    <xf numFmtId="181" fontId="14" fillId="0" borderId="5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81" fontId="14" fillId="2" borderId="5" xfId="0" applyNumberFormat="1" applyFont="1" applyFill="1" applyBorder="1" applyAlignment="1"/>
    <xf numFmtId="17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Border="1" applyAlignment="1">
      <alignment horizontal="center" vertical="center" wrapText="1"/>
    </xf>
    <xf numFmtId="178" fontId="2" fillId="2" borderId="0" xfId="3" applyNumberFormat="1" applyFont="1" applyFill="1" applyAlignment="1">
      <alignment horizontal="right" vertical="center" wrapText="1"/>
    </xf>
    <xf numFmtId="178" fontId="3" fillId="2" borderId="5" xfId="3" applyNumberFormat="1" applyFont="1" applyFill="1" applyBorder="1" applyAlignment="1">
      <alignment horizontal="right" vertical="center" wrapText="1"/>
    </xf>
    <xf numFmtId="178" fontId="2" fillId="2" borderId="5" xfId="3" applyNumberFormat="1" applyFont="1" applyFill="1" applyBorder="1" applyAlignment="1">
      <alignment horizontal="right" vertical="center" wrapText="1"/>
    </xf>
    <xf numFmtId="178" fontId="5" fillId="2" borderId="5" xfId="0" applyNumberFormat="1" applyFont="1" applyFill="1" applyBorder="1">
      <alignment vertical="center"/>
    </xf>
    <xf numFmtId="178" fontId="3" fillId="2" borderId="4" xfId="3" applyNumberFormat="1" applyFont="1" applyFill="1" applyBorder="1" applyAlignment="1">
      <alignment horizontal="right" vertical="center" wrapText="1"/>
    </xf>
    <xf numFmtId="178" fontId="5" fillId="2" borderId="0" xfId="0" applyNumberFormat="1" applyFont="1" applyFill="1">
      <alignment vertical="center"/>
    </xf>
    <xf numFmtId="10" fontId="5" fillId="2" borderId="0" xfId="0" applyNumberFormat="1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180" fontId="5" fillId="0" borderId="0" xfId="0" applyNumberFormat="1" applyFont="1" applyAlignment="1">
      <alignment horizontal="right" vertical="center"/>
    </xf>
    <xf numFmtId="180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8" fontId="5" fillId="0" borderId="5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3" fillId="0" borderId="4" xfId="3" applyNumberFormat="1" applyFont="1" applyFill="1" applyBorder="1" applyAlignment="1">
      <alignment horizontal="right" vertical="center" wrapText="1"/>
    </xf>
    <xf numFmtId="178" fontId="3" fillId="0" borderId="0" xfId="3" applyNumberFormat="1" applyFont="1" applyBorder="1" applyAlignment="1">
      <alignment horizontal="right" vertical="center" wrapText="1"/>
    </xf>
    <xf numFmtId="178" fontId="5" fillId="0" borderId="0" xfId="0" applyNumberFormat="1" applyFont="1" applyAlignment="1">
      <alignment horizontal="right" vertical="center"/>
    </xf>
    <xf numFmtId="178" fontId="2" fillId="0" borderId="0" xfId="3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1" fontId="14" fillId="2" borderId="5" xfId="4" applyNumberFormat="1" applyFont="1" applyFill="1" applyBorder="1"/>
    <xf numFmtId="179" fontId="3" fillId="2" borderId="5" xfId="3" applyNumberFormat="1" applyFont="1" applyFill="1" applyBorder="1" applyAlignment="1">
      <alignment horizontal="right"/>
    </xf>
    <xf numFmtId="1" fontId="2" fillId="2" borderId="5" xfId="4" applyNumberFormat="1" applyFont="1" applyFill="1" applyBorder="1"/>
    <xf numFmtId="179" fontId="2" fillId="2" borderId="5" xfId="3" applyNumberFormat="1" applyFont="1" applyFill="1" applyBorder="1" applyAlignment="1">
      <alignment horizontal="right"/>
    </xf>
    <xf numFmtId="179" fontId="2" fillId="2" borderId="5" xfId="3" applyNumberFormat="1" applyFont="1" applyFill="1" applyBorder="1" applyAlignment="1"/>
    <xf numFmtId="1" fontId="1" fillId="2" borderId="5" xfId="4" applyNumberFormat="1" applyFont="1" applyFill="1" applyBorder="1"/>
    <xf numFmtId="179" fontId="3" fillId="2" borderId="5" xfId="3" applyNumberFormat="1" applyFont="1" applyFill="1" applyBorder="1" applyAlignment="1"/>
    <xf numFmtId="0" fontId="17" fillId="0" borderId="0" xfId="4" applyFont="1" applyFill="1" applyBorder="1"/>
    <xf numFmtId="0" fontId="4" fillId="0" borderId="5" xfId="0" applyFont="1" applyBorder="1" applyAlignment="1">
      <alignment horizontal="center" vertical="center"/>
    </xf>
    <xf numFmtId="181" fontId="4" fillId="0" borderId="5" xfId="0" applyNumberFormat="1" applyFont="1" applyFill="1" applyBorder="1" applyAlignment="1"/>
    <xf numFmtId="0" fontId="24" fillId="0" borderId="0" xfId="0" applyFont="1" applyAlignment="1"/>
    <xf numFmtId="181" fontId="24" fillId="0" borderId="5" xfId="4" applyNumberFormat="1" applyFont="1" applyFill="1" applyBorder="1" applyAlignment="1">
      <alignment horizontal="center" vertical="center" wrapText="1"/>
    </xf>
    <xf numFmtId="181" fontId="24" fillId="0" borderId="5" xfId="4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5" fillId="0" borderId="0" xfId="0" applyFont="1">
      <alignment vertical="center"/>
    </xf>
    <xf numFmtId="177" fontId="25" fillId="0" borderId="5" xfId="3" applyNumberFormat="1" applyFont="1" applyFill="1" applyBorder="1" applyAlignment="1">
      <alignment horizontal="center" vertical="center" wrapText="1"/>
    </xf>
    <xf numFmtId="180" fontId="25" fillId="0" borderId="5" xfId="3" applyNumberFormat="1" applyFont="1" applyFill="1" applyBorder="1" applyAlignment="1">
      <alignment horizontal="center" vertical="center" wrapText="1"/>
    </xf>
    <xf numFmtId="0" fontId="25" fillId="0" borderId="5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80" fontId="27" fillId="0" borderId="5" xfId="3" applyNumberFormat="1" applyFont="1" applyFill="1" applyBorder="1" applyAlignment="1">
      <alignment horizontal="center" vertical="center" wrapText="1"/>
    </xf>
    <xf numFmtId="180" fontId="28" fillId="0" borderId="5" xfId="3" applyNumberFormat="1" applyFont="1" applyFill="1" applyBorder="1" applyAlignment="1">
      <alignment horizontal="center" vertical="center" wrapText="1"/>
    </xf>
    <xf numFmtId="180" fontId="29" fillId="0" borderId="5" xfId="3" applyNumberFormat="1" applyFont="1" applyFill="1" applyBorder="1" applyAlignment="1">
      <alignment horizontal="center" vertical="center" wrapText="1"/>
    </xf>
    <xf numFmtId="178" fontId="25" fillId="0" borderId="0" xfId="3" applyNumberFormat="1" applyFont="1" applyAlignment="1">
      <alignment horizontal="right" vertical="center" wrapText="1"/>
    </xf>
    <xf numFmtId="182" fontId="5" fillId="0" borderId="0" xfId="0" applyNumberFormat="1" applyFont="1">
      <alignment vertical="center"/>
    </xf>
    <xf numFmtId="1" fontId="9" fillId="0" borderId="0" xfId="4" applyNumberFormat="1" applyFont="1" applyAlignment="1">
      <alignment horizontal="center"/>
    </xf>
    <xf numFmtId="1" fontId="2" fillId="0" borderId="5" xfId="4" applyNumberFormat="1" applyFont="1" applyBorder="1" applyAlignment="1">
      <alignment horizontal="center" vertical="center"/>
    </xf>
    <xf numFmtId="179" fontId="2" fillId="0" borderId="3" xfId="3" applyNumberFormat="1" applyFont="1" applyFill="1" applyBorder="1" applyAlignment="1">
      <alignment horizontal="center" vertical="center" wrapText="1"/>
    </xf>
    <xf numFmtId="179" fontId="2" fillId="0" borderId="2" xfId="3" applyNumberFormat="1" applyFont="1" applyFill="1" applyBorder="1" applyAlignment="1"/>
    <xf numFmtId="179" fontId="2" fillId="0" borderId="4" xfId="3" applyNumberFormat="1" applyFont="1" applyFill="1" applyBorder="1" applyAlignment="1"/>
    <xf numFmtId="179" fontId="1" fillId="0" borderId="3" xfId="3" applyNumberFormat="1" applyFont="1" applyFill="1" applyBorder="1" applyAlignment="1">
      <alignment horizontal="center" vertical="center" wrapText="1"/>
    </xf>
    <xf numFmtId="179" fontId="2" fillId="0" borderId="2" xfId="3" applyNumberFormat="1" applyFont="1" applyFill="1" applyBorder="1" applyAlignment="1">
      <alignment horizontal="center" vertical="center" wrapText="1"/>
    </xf>
    <xf numFmtId="179" fontId="2" fillId="0" borderId="4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180" fontId="25" fillId="0" borderId="5" xfId="3" applyNumberFormat="1" applyFont="1" applyFill="1" applyBorder="1" applyAlignment="1">
      <alignment horizontal="center" vertical="center" wrapText="1"/>
    </xf>
    <xf numFmtId="180" fontId="3" fillId="0" borderId="5" xfId="3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8" fontId="25" fillId="0" borderId="5" xfId="3" applyNumberFormat="1" applyFont="1" applyBorder="1" applyAlignment="1">
      <alignment horizontal="center" vertical="center" wrapText="1"/>
    </xf>
    <xf numFmtId="178" fontId="3" fillId="0" borderId="5" xfId="3" applyNumberFormat="1" applyFont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4" fillId="0" borderId="7" xfId="4" applyFont="1" applyFill="1" applyBorder="1" applyAlignment="1">
      <alignment horizontal="center" vertical="center"/>
    </xf>
    <xf numFmtId="0" fontId="4" fillId="0" borderId="9" xfId="4" applyFont="1" applyFill="1" applyBorder="1" applyAlignment="1">
      <alignment horizontal="center" vertical="center"/>
    </xf>
    <xf numFmtId="181" fontId="4" fillId="0" borderId="6" xfId="4" applyNumberFormat="1" applyFont="1" applyFill="1" applyBorder="1" applyAlignment="1">
      <alignment horizontal="center" vertical="center"/>
    </xf>
    <xf numFmtId="181" fontId="4" fillId="0" borderId="8" xfId="4" applyNumberFormat="1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/>
    </xf>
  </cellXfs>
  <cellStyles count="5">
    <cellStyle name="常规" xfId="0" builtinId="0"/>
    <cellStyle name="常规 2" xfId="1"/>
    <cellStyle name="常规 2 2" xfId="2"/>
    <cellStyle name="常规_Sheet1" xfId="4"/>
    <cellStyle name="千位分隔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G11" sqref="G11"/>
    </sheetView>
  </sheetViews>
  <sheetFormatPr defaultColWidth="9" defaultRowHeight="13.5"/>
  <cols>
    <col min="1" max="1" width="51.625" bestFit="1" customWidth="1"/>
    <col min="2" max="3" width="9.5" bestFit="1" customWidth="1"/>
    <col min="4" max="4" width="13.875" bestFit="1" customWidth="1"/>
    <col min="6" max="6" width="9.5" bestFit="1" customWidth="1"/>
  </cols>
  <sheetData>
    <row r="1" spans="1:4" ht="14.25">
      <c r="A1" s="18" t="s">
        <v>223</v>
      </c>
    </row>
    <row r="2" spans="1:4">
      <c r="A2" s="111" t="s">
        <v>48</v>
      </c>
      <c r="B2" s="111"/>
      <c r="C2" s="111"/>
      <c r="D2" s="111"/>
    </row>
    <row r="3" spans="1:4">
      <c r="A3" s="111"/>
      <c r="B3" s="111"/>
      <c r="C3" s="111"/>
      <c r="D3" s="111"/>
    </row>
    <row r="4" spans="1:4" ht="15.75">
      <c r="B4" s="19"/>
      <c r="C4" s="20"/>
      <c r="D4" s="21" t="s">
        <v>49</v>
      </c>
    </row>
    <row r="5" spans="1:4">
      <c r="A5" s="112" t="s">
        <v>50</v>
      </c>
      <c r="B5" s="113" t="s">
        <v>51</v>
      </c>
      <c r="C5" s="116" t="s">
        <v>52</v>
      </c>
      <c r="D5" s="116" t="s">
        <v>53</v>
      </c>
    </row>
    <row r="6" spans="1:4">
      <c r="A6" s="112"/>
      <c r="B6" s="114"/>
      <c r="C6" s="117"/>
      <c r="D6" s="117"/>
    </row>
    <row r="7" spans="1:4" ht="17.45" customHeight="1">
      <c r="A7" s="112"/>
      <c r="B7" s="115"/>
      <c r="C7" s="118"/>
      <c r="D7" s="118"/>
    </row>
    <row r="8" spans="1:4" ht="15.75">
      <c r="A8" s="22" t="s">
        <v>54</v>
      </c>
      <c r="B8" s="23">
        <f>SUM(B9:B22)</f>
        <v>28798</v>
      </c>
      <c r="C8" s="23">
        <f>SUM(C9:C22)</f>
        <v>635</v>
      </c>
      <c r="D8" s="23">
        <f>SUM(D9:D22)</f>
        <v>29433</v>
      </c>
    </row>
    <row r="9" spans="1:4" ht="15.75">
      <c r="A9" s="24" t="s">
        <v>55</v>
      </c>
      <c r="B9" s="25">
        <v>9850</v>
      </c>
      <c r="C9" s="23">
        <v>-2389</v>
      </c>
      <c r="D9" s="23">
        <f>B9+C9</f>
        <v>7461</v>
      </c>
    </row>
    <row r="10" spans="1:4" ht="15.75">
      <c r="A10" s="24" t="s">
        <v>56</v>
      </c>
      <c r="B10" s="25"/>
      <c r="C10" s="23"/>
      <c r="D10" s="23">
        <f t="shared" ref="D10:D22" si="0">B10+C10</f>
        <v>0</v>
      </c>
    </row>
    <row r="11" spans="1:4" ht="15.75">
      <c r="A11" s="24" t="s">
        <v>57</v>
      </c>
      <c r="B11" s="25">
        <v>5760</v>
      </c>
      <c r="C11" s="23">
        <v>1219</v>
      </c>
      <c r="D11" s="23">
        <f t="shared" si="0"/>
        <v>6979</v>
      </c>
    </row>
    <row r="12" spans="1:4" ht="15.75">
      <c r="A12" s="26" t="s">
        <v>58</v>
      </c>
      <c r="B12" s="25">
        <v>716</v>
      </c>
      <c r="C12" s="23">
        <v>-239</v>
      </c>
      <c r="D12" s="23">
        <f t="shared" si="0"/>
        <v>477</v>
      </c>
    </row>
    <row r="13" spans="1:4" ht="15.75">
      <c r="A13" s="27" t="s">
        <v>59</v>
      </c>
      <c r="B13" s="25">
        <v>314</v>
      </c>
      <c r="C13" s="23"/>
      <c r="D13" s="23">
        <f t="shared" si="0"/>
        <v>314</v>
      </c>
    </row>
    <row r="14" spans="1:4" ht="15.75">
      <c r="A14" s="24" t="s">
        <v>60</v>
      </c>
      <c r="B14" s="25">
        <v>1043</v>
      </c>
      <c r="C14" s="23">
        <v>700</v>
      </c>
      <c r="D14" s="23">
        <f t="shared" si="0"/>
        <v>1743</v>
      </c>
    </row>
    <row r="15" spans="1:4" ht="15.75">
      <c r="A15" s="24" t="s">
        <v>61</v>
      </c>
      <c r="B15" s="25">
        <v>1540</v>
      </c>
      <c r="C15" s="23">
        <v>-140</v>
      </c>
      <c r="D15" s="23">
        <f t="shared" si="0"/>
        <v>1400</v>
      </c>
    </row>
    <row r="16" spans="1:4" ht="15.75">
      <c r="A16" s="24" t="s">
        <v>62</v>
      </c>
      <c r="B16" s="25">
        <v>1360</v>
      </c>
      <c r="C16" s="23">
        <v>-360</v>
      </c>
      <c r="D16" s="23">
        <f t="shared" si="0"/>
        <v>1000</v>
      </c>
    </row>
    <row r="17" spans="1:6" ht="15.75">
      <c r="A17" s="24" t="s">
        <v>63</v>
      </c>
      <c r="B17" s="25">
        <v>295</v>
      </c>
      <c r="C17" s="23">
        <v>-55</v>
      </c>
      <c r="D17" s="23">
        <f t="shared" si="0"/>
        <v>240</v>
      </c>
    </row>
    <row r="18" spans="1:6" ht="15.75">
      <c r="A18" s="24" t="s">
        <v>64</v>
      </c>
      <c r="B18" s="25">
        <v>1566</v>
      </c>
      <c r="C18" s="23">
        <v>64</v>
      </c>
      <c r="D18" s="23">
        <f t="shared" si="0"/>
        <v>1630</v>
      </c>
    </row>
    <row r="19" spans="1:6" ht="15.75">
      <c r="A19" s="24" t="s">
        <v>65</v>
      </c>
      <c r="B19" s="25">
        <v>1274</v>
      </c>
      <c r="C19" s="23">
        <v>-374</v>
      </c>
      <c r="D19" s="23">
        <f t="shared" si="0"/>
        <v>900</v>
      </c>
    </row>
    <row r="20" spans="1:6" ht="15.75">
      <c r="A20" s="24" t="s">
        <v>66</v>
      </c>
      <c r="B20" s="25">
        <v>959</v>
      </c>
      <c r="C20" s="23">
        <v>-9</v>
      </c>
      <c r="D20" s="23">
        <f t="shared" si="0"/>
        <v>950</v>
      </c>
    </row>
    <row r="21" spans="1:6" ht="15.75">
      <c r="A21" s="24" t="s">
        <v>67</v>
      </c>
      <c r="B21" s="25">
        <v>2508</v>
      </c>
      <c r="C21" s="23">
        <v>2300</v>
      </c>
      <c r="D21" s="23">
        <f>B21+C21</f>
        <v>4808</v>
      </c>
    </row>
    <row r="22" spans="1:6" ht="15.75">
      <c r="A22" s="24" t="s">
        <v>68</v>
      </c>
      <c r="B22" s="25">
        <v>1613</v>
      </c>
      <c r="C22" s="23">
        <v>-82</v>
      </c>
      <c r="D22" s="23">
        <f t="shared" si="0"/>
        <v>1531</v>
      </c>
    </row>
    <row r="23" spans="1:6" ht="14.25">
      <c r="A23" s="28" t="s">
        <v>69</v>
      </c>
      <c r="B23" s="29">
        <f>SUM(B24:B29)</f>
        <v>24360</v>
      </c>
      <c r="C23" s="29">
        <f>SUM(C24:C30)</f>
        <v>24590</v>
      </c>
      <c r="D23" s="29">
        <f>SUM(D24:D30)</f>
        <v>48950</v>
      </c>
    </row>
    <row r="24" spans="1:6" ht="15.75">
      <c r="A24" s="24" t="s">
        <v>70</v>
      </c>
      <c r="B24" s="30">
        <v>1879</v>
      </c>
      <c r="C24" s="23"/>
      <c r="D24" s="30">
        <f>B24+C24</f>
        <v>1879</v>
      </c>
    </row>
    <row r="25" spans="1:6" ht="15.75">
      <c r="A25" s="24" t="s">
        <v>71</v>
      </c>
      <c r="B25" s="30">
        <v>3842</v>
      </c>
      <c r="C25" s="23"/>
      <c r="D25" s="30">
        <f t="shared" ref="D25:D30" si="1">B25+C25</f>
        <v>3842</v>
      </c>
    </row>
    <row r="26" spans="1:6" ht="15.75">
      <c r="A26" s="24" t="s">
        <v>72</v>
      </c>
      <c r="B26" s="30">
        <v>2868</v>
      </c>
      <c r="C26" s="23"/>
      <c r="D26" s="30">
        <f t="shared" si="1"/>
        <v>2868</v>
      </c>
    </row>
    <row r="27" spans="1:6" ht="15.75">
      <c r="A27" s="24" t="s">
        <v>73</v>
      </c>
      <c r="B27" s="30">
        <v>5788</v>
      </c>
      <c r="C27" s="23">
        <v>22081</v>
      </c>
      <c r="D27" s="30">
        <f t="shared" si="1"/>
        <v>27869</v>
      </c>
    </row>
    <row r="28" spans="1:6" ht="15.75">
      <c r="A28" s="24" t="s">
        <v>74</v>
      </c>
      <c r="B28" s="30">
        <v>600</v>
      </c>
      <c r="C28" s="23">
        <v>113</v>
      </c>
      <c r="D28" s="30">
        <f t="shared" si="1"/>
        <v>713</v>
      </c>
    </row>
    <row r="29" spans="1:6" ht="15.75">
      <c r="A29" s="24" t="s">
        <v>75</v>
      </c>
      <c r="B29" s="23">
        <v>9383</v>
      </c>
      <c r="C29" s="23">
        <v>2246</v>
      </c>
      <c r="D29" s="30">
        <f t="shared" si="1"/>
        <v>11629</v>
      </c>
    </row>
    <row r="30" spans="1:6" ht="15.75">
      <c r="A30" s="24" t="s">
        <v>76</v>
      </c>
      <c r="B30" s="23"/>
      <c r="C30" s="23">
        <v>150</v>
      </c>
      <c r="D30" s="30">
        <f t="shared" si="1"/>
        <v>150</v>
      </c>
    </row>
    <row r="31" spans="1:6" ht="15.75">
      <c r="A31" s="86" t="s">
        <v>77</v>
      </c>
      <c r="B31" s="87">
        <f>SUM(B8+B23)</f>
        <v>53158</v>
      </c>
      <c r="C31" s="87">
        <f>SUM(C8+C23)</f>
        <v>25225</v>
      </c>
      <c r="D31" s="87">
        <f>SUM(D8+D23)</f>
        <v>78383</v>
      </c>
      <c r="F31" s="56"/>
    </row>
    <row r="32" spans="1:6" ht="15.75">
      <c r="A32" s="88"/>
      <c r="B32" s="89"/>
      <c r="C32" s="90"/>
      <c r="D32" s="87"/>
    </row>
    <row r="33" spans="1:4" ht="15.75">
      <c r="A33" s="91" t="s">
        <v>78</v>
      </c>
      <c r="B33" s="89">
        <f>SUM(B34:B36)</f>
        <v>42202</v>
      </c>
      <c r="C33" s="89">
        <f>SUM(C34:C36)</f>
        <v>-5635</v>
      </c>
      <c r="D33" s="89">
        <f>SUM(D34:D36)</f>
        <v>36567</v>
      </c>
    </row>
    <row r="34" spans="1:4" ht="15.75">
      <c r="A34" s="88" t="s">
        <v>79</v>
      </c>
      <c r="B34" s="89">
        <v>20312</v>
      </c>
      <c r="C34" s="90">
        <v>-6191</v>
      </c>
      <c r="D34" s="90">
        <f>B34+C34</f>
        <v>14121</v>
      </c>
    </row>
    <row r="35" spans="1:4" ht="15.75">
      <c r="A35" s="88" t="s">
        <v>80</v>
      </c>
      <c r="B35" s="89">
        <v>13239</v>
      </c>
      <c r="C35" s="90">
        <v>1913</v>
      </c>
      <c r="D35" s="90">
        <f>B35+C35</f>
        <v>15152</v>
      </c>
    </row>
    <row r="36" spans="1:4" ht="15.75">
      <c r="A36" s="88" t="s">
        <v>81</v>
      </c>
      <c r="B36" s="89">
        <v>8651</v>
      </c>
      <c r="C36" s="90">
        <v>-1357</v>
      </c>
      <c r="D36" s="90">
        <f>B36+C36</f>
        <v>7294</v>
      </c>
    </row>
    <row r="37" spans="1:4" ht="15.75">
      <c r="A37" s="91" t="s">
        <v>82</v>
      </c>
      <c r="B37" s="87">
        <f>B31+B33</f>
        <v>95360</v>
      </c>
      <c r="C37" s="90">
        <f>C31+C33</f>
        <v>19590</v>
      </c>
      <c r="D37" s="92">
        <f>D31+D33</f>
        <v>114950</v>
      </c>
    </row>
    <row r="38" spans="1:4" ht="15.75">
      <c r="A38" s="88"/>
      <c r="B38" s="89"/>
      <c r="C38" s="90"/>
      <c r="D38" s="90"/>
    </row>
    <row r="39" spans="1:4" ht="15.75">
      <c r="A39" s="91" t="s">
        <v>83</v>
      </c>
      <c r="B39" s="89">
        <f>SUM(B40+B46+B47)</f>
        <v>86049</v>
      </c>
      <c r="C39" s="89">
        <f>SUM(C40+C46+C47)</f>
        <v>77705</v>
      </c>
      <c r="D39" s="89">
        <f>SUM(D40+D46+D47)</f>
        <v>163754</v>
      </c>
    </row>
    <row r="40" spans="1:4" ht="15.75">
      <c r="A40" s="24" t="s">
        <v>84</v>
      </c>
      <c r="B40" s="30">
        <f>SUM(B41:B45)</f>
        <v>7404</v>
      </c>
      <c r="C40" s="30">
        <f>SUM(C41:C45)</f>
        <v>0</v>
      </c>
      <c r="D40" s="30">
        <f>SUM(D41:D45)</f>
        <v>7404</v>
      </c>
    </row>
    <row r="41" spans="1:4" ht="15.75">
      <c r="A41" s="24" t="s">
        <v>85</v>
      </c>
      <c r="B41" s="30">
        <v>3655</v>
      </c>
      <c r="C41" s="23"/>
      <c r="D41" s="30">
        <v>3655</v>
      </c>
    </row>
    <row r="42" spans="1:4" ht="15.75">
      <c r="A42" s="24" t="s">
        <v>86</v>
      </c>
      <c r="B42" s="30">
        <v>817</v>
      </c>
      <c r="C42" s="23"/>
      <c r="D42" s="30">
        <v>817</v>
      </c>
    </row>
    <row r="43" spans="1:4" ht="15.75">
      <c r="A43" s="24" t="s">
        <v>87</v>
      </c>
      <c r="B43" s="30">
        <v>2116</v>
      </c>
      <c r="C43" s="23"/>
      <c r="D43" s="30">
        <v>2116</v>
      </c>
    </row>
    <row r="44" spans="1:4" ht="15.75">
      <c r="A44" s="24" t="s">
        <v>88</v>
      </c>
      <c r="B44" s="30">
        <v>573</v>
      </c>
      <c r="C44" s="23"/>
      <c r="D44" s="30">
        <v>573</v>
      </c>
    </row>
    <row r="45" spans="1:4" ht="15.75">
      <c r="A45" s="24" t="s">
        <v>89</v>
      </c>
      <c r="B45" s="30">
        <v>243</v>
      </c>
      <c r="C45" s="23"/>
      <c r="D45" s="30">
        <v>243</v>
      </c>
    </row>
    <row r="46" spans="1:4" ht="15.75">
      <c r="A46" s="24" t="s">
        <v>90</v>
      </c>
      <c r="B46" s="30">
        <v>63313</v>
      </c>
      <c r="C46" s="30">
        <v>53379</v>
      </c>
      <c r="D46" s="30">
        <f>B46+C46</f>
        <v>116692</v>
      </c>
    </row>
    <row r="47" spans="1:4" ht="15.75">
      <c r="A47" s="32" t="s">
        <v>91</v>
      </c>
      <c r="B47" s="30">
        <v>15332</v>
      </c>
      <c r="C47" s="23">
        <v>24326</v>
      </c>
      <c r="D47" s="30">
        <f>B47+C47</f>
        <v>39658</v>
      </c>
    </row>
    <row r="48" spans="1:4" ht="15.75">
      <c r="A48" s="91" t="s">
        <v>92</v>
      </c>
      <c r="B48" s="89"/>
      <c r="C48" s="90">
        <v>5300</v>
      </c>
      <c r="D48" s="89">
        <f>B48+C48</f>
        <v>5300</v>
      </c>
    </row>
    <row r="49" spans="1:4" ht="15.75">
      <c r="A49" s="91" t="s">
        <v>93</v>
      </c>
      <c r="B49" s="89">
        <v>54009</v>
      </c>
      <c r="C49" s="90">
        <v>-28109</v>
      </c>
      <c r="D49" s="89">
        <f>B49+C49</f>
        <v>25900</v>
      </c>
    </row>
    <row r="50" spans="1:4" ht="15.75">
      <c r="A50" s="91" t="s">
        <v>94</v>
      </c>
      <c r="B50" s="89"/>
      <c r="C50" s="90">
        <v>1261</v>
      </c>
      <c r="D50" s="89">
        <v>1261</v>
      </c>
    </row>
    <row r="51" spans="1:4" ht="15.75">
      <c r="A51" s="91" t="s">
        <v>95</v>
      </c>
      <c r="B51" s="89">
        <v>14425</v>
      </c>
      <c r="C51" s="90">
        <v>5258</v>
      </c>
      <c r="D51" s="89">
        <v>19683</v>
      </c>
    </row>
    <row r="52" spans="1:4" ht="15.75">
      <c r="A52" s="33" t="s">
        <v>96</v>
      </c>
      <c r="B52" s="31">
        <f>B31+B39+B48+B49+B50+B51</f>
        <v>207641</v>
      </c>
      <c r="C52" s="31">
        <f>C31+C39+C48+C49+C50+C51</f>
        <v>86640</v>
      </c>
      <c r="D52" s="31">
        <f>D31+D39+D48+D49+D50+D51</f>
        <v>294281</v>
      </c>
    </row>
  </sheetData>
  <mergeCells count="5">
    <mergeCell ref="A2:D3"/>
    <mergeCell ref="A5:A7"/>
    <mergeCell ref="B5:B7"/>
    <mergeCell ref="C5:C7"/>
    <mergeCell ref="D5:D7"/>
  </mergeCells>
  <phoneticPr fontId="8" type="noConversion"/>
  <printOptions horizontalCentered="1"/>
  <pageMargins left="0.70866141732283472" right="0.70866141732283472" top="0.55118110236220474" bottom="0" header="0.31496062992125984" footer="0.31496062992125984"/>
  <pageSetup paperSize="9" scale="95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9"/>
  <sheetViews>
    <sheetView zoomScale="125" zoomScaleNormal="125" workbookViewId="0">
      <pane xSplit="4" ySplit="5" topLeftCell="E101" activePane="bottomRight" state="frozen"/>
      <selection pane="topRight"/>
      <selection pane="bottomLeft"/>
      <selection pane="bottomRight" activeCell="A2" sqref="A2:L2"/>
    </sheetView>
  </sheetViews>
  <sheetFormatPr defaultColWidth="9" defaultRowHeight="13.5"/>
  <cols>
    <col min="1" max="1" width="8.5" style="69" customWidth="1"/>
    <col min="2" max="2" width="33.875" style="69" customWidth="1"/>
    <col min="3" max="3" width="12.875" style="75" customWidth="1"/>
    <col min="4" max="4" width="10.875" style="76" customWidth="1"/>
    <col min="5" max="5" width="8.5" style="75" customWidth="1"/>
    <col min="6" max="6" width="11.5" style="75" customWidth="1"/>
    <col min="7" max="7" width="8.375" style="77" customWidth="1"/>
    <col min="8" max="8" width="8.625" style="75" customWidth="1"/>
    <col min="9" max="9" width="8.375" style="75" customWidth="1"/>
    <col min="10" max="10" width="11.75" style="74" customWidth="1"/>
    <col min="11" max="11" width="12.5" style="67" customWidth="1"/>
    <col min="12" max="12" width="12.375" style="78" customWidth="1"/>
    <col min="13" max="250" width="9" style="69"/>
    <col min="251" max="251" width="8.5" style="69" customWidth="1"/>
    <col min="252" max="252" width="33.875" style="69" customWidth="1"/>
    <col min="253" max="253" width="15" style="69" customWidth="1"/>
    <col min="254" max="254" width="10.875" style="69" customWidth="1"/>
    <col min="255" max="255" width="8.5" style="69" customWidth="1"/>
    <col min="256" max="256" width="9" style="69"/>
    <col min="257" max="257" width="8.375" style="69" customWidth="1"/>
    <col min="258" max="258" width="8.625" style="69" customWidth="1"/>
    <col min="259" max="259" width="8.375" style="69" customWidth="1"/>
    <col min="260" max="260" width="11.75" style="69" customWidth="1"/>
    <col min="261" max="261" width="9" style="69"/>
    <col min="262" max="263" width="10.5" style="69" customWidth="1"/>
    <col min="264" max="264" width="9" style="69"/>
    <col min="265" max="265" width="14.25" style="69" customWidth="1"/>
    <col min="266" max="506" width="9" style="69"/>
    <col min="507" max="507" width="8.5" style="69" customWidth="1"/>
    <col min="508" max="508" width="33.875" style="69" customWidth="1"/>
    <col min="509" max="509" width="15" style="69" customWidth="1"/>
    <col min="510" max="510" width="10.875" style="69" customWidth="1"/>
    <col min="511" max="511" width="8.5" style="69" customWidth="1"/>
    <col min="512" max="512" width="9" style="69"/>
    <col min="513" max="513" width="8.375" style="69" customWidth="1"/>
    <col min="514" max="514" width="8.625" style="69" customWidth="1"/>
    <col min="515" max="515" width="8.375" style="69" customWidth="1"/>
    <col min="516" max="516" width="11.75" style="69" customWidth="1"/>
    <col min="517" max="517" width="9" style="69"/>
    <col min="518" max="519" width="10.5" style="69" customWidth="1"/>
    <col min="520" max="520" width="9" style="69"/>
    <col min="521" max="521" width="14.25" style="69" customWidth="1"/>
    <col min="522" max="762" width="9" style="69"/>
    <col min="763" max="763" width="8.5" style="69" customWidth="1"/>
    <col min="764" max="764" width="33.875" style="69" customWidth="1"/>
    <col min="765" max="765" width="15" style="69" customWidth="1"/>
    <col min="766" max="766" width="10.875" style="69" customWidth="1"/>
    <col min="767" max="767" width="8.5" style="69" customWidth="1"/>
    <col min="768" max="768" width="9" style="69"/>
    <col min="769" max="769" width="8.375" style="69" customWidth="1"/>
    <col min="770" max="770" width="8.625" style="69" customWidth="1"/>
    <col min="771" max="771" width="8.375" style="69" customWidth="1"/>
    <col min="772" max="772" width="11.75" style="69" customWidth="1"/>
    <col min="773" max="773" width="9" style="69"/>
    <col min="774" max="775" width="10.5" style="69" customWidth="1"/>
    <col min="776" max="776" width="9" style="69"/>
    <col min="777" max="777" width="14.25" style="69" customWidth="1"/>
    <col min="778" max="1018" width="9" style="69"/>
    <col min="1019" max="1019" width="8.5" style="69" customWidth="1"/>
    <col min="1020" max="1020" width="33.875" style="69" customWidth="1"/>
    <col min="1021" max="1021" width="15" style="69" customWidth="1"/>
    <col min="1022" max="1022" width="10.875" style="69" customWidth="1"/>
    <col min="1023" max="1023" width="8.5" style="69" customWidth="1"/>
    <col min="1024" max="1024" width="9" style="69"/>
    <col min="1025" max="1025" width="8.375" style="69" customWidth="1"/>
    <col min="1026" max="1026" width="8.625" style="69" customWidth="1"/>
    <col min="1027" max="1027" width="8.375" style="69" customWidth="1"/>
    <col min="1028" max="1028" width="11.75" style="69" customWidth="1"/>
    <col min="1029" max="1029" width="9" style="69"/>
    <col min="1030" max="1031" width="10.5" style="69" customWidth="1"/>
    <col min="1032" max="1032" width="9" style="69"/>
    <col min="1033" max="1033" width="14.25" style="69" customWidth="1"/>
    <col min="1034" max="1274" width="9" style="69"/>
    <col min="1275" max="1275" width="8.5" style="69" customWidth="1"/>
    <col min="1276" max="1276" width="33.875" style="69" customWidth="1"/>
    <col min="1277" max="1277" width="15" style="69" customWidth="1"/>
    <col min="1278" max="1278" width="10.875" style="69" customWidth="1"/>
    <col min="1279" max="1279" width="8.5" style="69" customWidth="1"/>
    <col min="1280" max="1280" width="9" style="69"/>
    <col min="1281" max="1281" width="8.375" style="69" customWidth="1"/>
    <col min="1282" max="1282" width="8.625" style="69" customWidth="1"/>
    <col min="1283" max="1283" width="8.375" style="69" customWidth="1"/>
    <col min="1284" max="1284" width="11.75" style="69" customWidth="1"/>
    <col min="1285" max="1285" width="9" style="69"/>
    <col min="1286" max="1287" width="10.5" style="69" customWidth="1"/>
    <col min="1288" max="1288" width="9" style="69"/>
    <col min="1289" max="1289" width="14.25" style="69" customWidth="1"/>
    <col min="1290" max="1530" width="9" style="69"/>
    <col min="1531" max="1531" width="8.5" style="69" customWidth="1"/>
    <col min="1532" max="1532" width="33.875" style="69" customWidth="1"/>
    <col min="1533" max="1533" width="15" style="69" customWidth="1"/>
    <col min="1534" max="1534" width="10.875" style="69" customWidth="1"/>
    <col min="1535" max="1535" width="8.5" style="69" customWidth="1"/>
    <col min="1536" max="1536" width="9" style="69"/>
    <col min="1537" max="1537" width="8.375" style="69" customWidth="1"/>
    <col min="1538" max="1538" width="8.625" style="69" customWidth="1"/>
    <col min="1539" max="1539" width="8.375" style="69" customWidth="1"/>
    <col min="1540" max="1540" width="11.75" style="69" customWidth="1"/>
    <col min="1541" max="1541" width="9" style="69"/>
    <col min="1542" max="1543" width="10.5" style="69" customWidth="1"/>
    <col min="1544" max="1544" width="9" style="69"/>
    <col min="1545" max="1545" width="14.25" style="69" customWidth="1"/>
    <col min="1546" max="1786" width="9" style="69"/>
    <col min="1787" max="1787" width="8.5" style="69" customWidth="1"/>
    <col min="1788" max="1788" width="33.875" style="69" customWidth="1"/>
    <col min="1789" max="1789" width="15" style="69" customWidth="1"/>
    <col min="1790" max="1790" width="10.875" style="69" customWidth="1"/>
    <col min="1791" max="1791" width="8.5" style="69" customWidth="1"/>
    <col min="1792" max="1792" width="9" style="69"/>
    <col min="1793" max="1793" width="8.375" style="69" customWidth="1"/>
    <col min="1794" max="1794" width="8.625" style="69" customWidth="1"/>
    <col min="1795" max="1795" width="8.375" style="69" customWidth="1"/>
    <col min="1796" max="1796" width="11.75" style="69" customWidth="1"/>
    <col min="1797" max="1797" width="9" style="69"/>
    <col min="1798" max="1799" width="10.5" style="69" customWidth="1"/>
    <col min="1800" max="1800" width="9" style="69"/>
    <col min="1801" max="1801" width="14.25" style="69" customWidth="1"/>
    <col min="1802" max="2042" width="9" style="69"/>
    <col min="2043" max="2043" width="8.5" style="69" customWidth="1"/>
    <col min="2044" max="2044" width="33.875" style="69" customWidth="1"/>
    <col min="2045" max="2045" width="15" style="69" customWidth="1"/>
    <col min="2046" max="2046" width="10.875" style="69" customWidth="1"/>
    <col min="2047" max="2047" width="8.5" style="69" customWidth="1"/>
    <col min="2048" max="2048" width="9" style="69"/>
    <col min="2049" max="2049" width="8.375" style="69" customWidth="1"/>
    <col min="2050" max="2050" width="8.625" style="69" customWidth="1"/>
    <col min="2051" max="2051" width="8.375" style="69" customWidth="1"/>
    <col min="2052" max="2052" width="11.75" style="69" customWidth="1"/>
    <col min="2053" max="2053" width="9" style="69"/>
    <col min="2054" max="2055" width="10.5" style="69" customWidth="1"/>
    <col min="2056" max="2056" width="9" style="69"/>
    <col min="2057" max="2057" width="14.25" style="69" customWidth="1"/>
    <col min="2058" max="2298" width="9" style="69"/>
    <col min="2299" max="2299" width="8.5" style="69" customWidth="1"/>
    <col min="2300" max="2300" width="33.875" style="69" customWidth="1"/>
    <col min="2301" max="2301" width="15" style="69" customWidth="1"/>
    <col min="2302" max="2302" width="10.875" style="69" customWidth="1"/>
    <col min="2303" max="2303" width="8.5" style="69" customWidth="1"/>
    <col min="2304" max="2304" width="9" style="69"/>
    <col min="2305" max="2305" width="8.375" style="69" customWidth="1"/>
    <col min="2306" max="2306" width="8.625" style="69" customWidth="1"/>
    <col min="2307" max="2307" width="8.375" style="69" customWidth="1"/>
    <col min="2308" max="2308" width="11.75" style="69" customWidth="1"/>
    <col min="2309" max="2309" width="9" style="69"/>
    <col min="2310" max="2311" width="10.5" style="69" customWidth="1"/>
    <col min="2312" max="2312" width="9" style="69"/>
    <col min="2313" max="2313" width="14.25" style="69" customWidth="1"/>
    <col min="2314" max="2554" width="9" style="69"/>
    <col min="2555" max="2555" width="8.5" style="69" customWidth="1"/>
    <col min="2556" max="2556" width="33.875" style="69" customWidth="1"/>
    <col min="2557" max="2557" width="15" style="69" customWidth="1"/>
    <col min="2558" max="2558" width="10.875" style="69" customWidth="1"/>
    <col min="2559" max="2559" width="8.5" style="69" customWidth="1"/>
    <col min="2560" max="2560" width="9" style="69"/>
    <col min="2561" max="2561" width="8.375" style="69" customWidth="1"/>
    <col min="2562" max="2562" width="8.625" style="69" customWidth="1"/>
    <col min="2563" max="2563" width="8.375" style="69" customWidth="1"/>
    <col min="2564" max="2564" width="11.75" style="69" customWidth="1"/>
    <col min="2565" max="2565" width="9" style="69"/>
    <col min="2566" max="2567" width="10.5" style="69" customWidth="1"/>
    <col min="2568" max="2568" width="9" style="69"/>
    <col min="2569" max="2569" width="14.25" style="69" customWidth="1"/>
    <col min="2570" max="2810" width="9" style="69"/>
    <col min="2811" max="2811" width="8.5" style="69" customWidth="1"/>
    <col min="2812" max="2812" width="33.875" style="69" customWidth="1"/>
    <col min="2813" max="2813" width="15" style="69" customWidth="1"/>
    <col min="2814" max="2814" width="10.875" style="69" customWidth="1"/>
    <col min="2815" max="2815" width="8.5" style="69" customWidth="1"/>
    <col min="2816" max="2816" width="9" style="69"/>
    <col min="2817" max="2817" width="8.375" style="69" customWidth="1"/>
    <col min="2818" max="2818" width="8.625" style="69" customWidth="1"/>
    <col min="2819" max="2819" width="8.375" style="69" customWidth="1"/>
    <col min="2820" max="2820" width="11.75" style="69" customWidth="1"/>
    <col min="2821" max="2821" width="9" style="69"/>
    <col min="2822" max="2823" width="10.5" style="69" customWidth="1"/>
    <col min="2824" max="2824" width="9" style="69"/>
    <col min="2825" max="2825" width="14.25" style="69" customWidth="1"/>
    <col min="2826" max="3066" width="9" style="69"/>
    <col min="3067" max="3067" width="8.5" style="69" customWidth="1"/>
    <col min="3068" max="3068" width="33.875" style="69" customWidth="1"/>
    <col min="3069" max="3069" width="15" style="69" customWidth="1"/>
    <col min="3070" max="3070" width="10.875" style="69" customWidth="1"/>
    <col min="3071" max="3071" width="8.5" style="69" customWidth="1"/>
    <col min="3072" max="3072" width="9" style="69"/>
    <col min="3073" max="3073" width="8.375" style="69" customWidth="1"/>
    <col min="3074" max="3074" width="8.625" style="69" customWidth="1"/>
    <col min="3075" max="3075" width="8.375" style="69" customWidth="1"/>
    <col min="3076" max="3076" width="11.75" style="69" customWidth="1"/>
    <col min="3077" max="3077" width="9" style="69"/>
    <col min="3078" max="3079" width="10.5" style="69" customWidth="1"/>
    <col min="3080" max="3080" width="9" style="69"/>
    <col min="3081" max="3081" width="14.25" style="69" customWidth="1"/>
    <col min="3082" max="3322" width="9" style="69"/>
    <col min="3323" max="3323" width="8.5" style="69" customWidth="1"/>
    <col min="3324" max="3324" width="33.875" style="69" customWidth="1"/>
    <col min="3325" max="3325" width="15" style="69" customWidth="1"/>
    <col min="3326" max="3326" width="10.875" style="69" customWidth="1"/>
    <col min="3327" max="3327" width="8.5" style="69" customWidth="1"/>
    <col min="3328" max="3328" width="9" style="69"/>
    <col min="3329" max="3329" width="8.375" style="69" customWidth="1"/>
    <col min="3330" max="3330" width="8.625" style="69" customWidth="1"/>
    <col min="3331" max="3331" width="8.375" style="69" customWidth="1"/>
    <col min="3332" max="3332" width="11.75" style="69" customWidth="1"/>
    <col min="3333" max="3333" width="9" style="69"/>
    <col min="3334" max="3335" width="10.5" style="69" customWidth="1"/>
    <col min="3336" max="3336" width="9" style="69"/>
    <col min="3337" max="3337" width="14.25" style="69" customWidth="1"/>
    <col min="3338" max="3578" width="9" style="69"/>
    <col min="3579" max="3579" width="8.5" style="69" customWidth="1"/>
    <col min="3580" max="3580" width="33.875" style="69" customWidth="1"/>
    <col min="3581" max="3581" width="15" style="69" customWidth="1"/>
    <col min="3582" max="3582" width="10.875" style="69" customWidth="1"/>
    <col min="3583" max="3583" width="8.5" style="69" customWidth="1"/>
    <col min="3584" max="3584" width="9" style="69"/>
    <col min="3585" max="3585" width="8.375" style="69" customWidth="1"/>
    <col min="3586" max="3586" width="8.625" style="69" customWidth="1"/>
    <col min="3587" max="3587" width="8.375" style="69" customWidth="1"/>
    <col min="3588" max="3588" width="11.75" style="69" customWidth="1"/>
    <col min="3589" max="3589" width="9" style="69"/>
    <col min="3590" max="3591" width="10.5" style="69" customWidth="1"/>
    <col min="3592" max="3592" width="9" style="69"/>
    <col min="3593" max="3593" width="14.25" style="69" customWidth="1"/>
    <col min="3594" max="3834" width="9" style="69"/>
    <col min="3835" max="3835" width="8.5" style="69" customWidth="1"/>
    <col min="3836" max="3836" width="33.875" style="69" customWidth="1"/>
    <col min="3837" max="3837" width="15" style="69" customWidth="1"/>
    <col min="3838" max="3838" width="10.875" style="69" customWidth="1"/>
    <col min="3839" max="3839" width="8.5" style="69" customWidth="1"/>
    <col min="3840" max="3840" width="9" style="69"/>
    <col min="3841" max="3841" width="8.375" style="69" customWidth="1"/>
    <col min="3842" max="3842" width="8.625" style="69" customWidth="1"/>
    <col min="3843" max="3843" width="8.375" style="69" customWidth="1"/>
    <col min="3844" max="3844" width="11.75" style="69" customWidth="1"/>
    <col min="3845" max="3845" width="9" style="69"/>
    <col min="3846" max="3847" width="10.5" style="69" customWidth="1"/>
    <col min="3848" max="3848" width="9" style="69"/>
    <col min="3849" max="3849" width="14.25" style="69" customWidth="1"/>
    <col min="3850" max="4090" width="9" style="69"/>
    <col min="4091" max="4091" width="8.5" style="69" customWidth="1"/>
    <col min="4092" max="4092" width="33.875" style="69" customWidth="1"/>
    <col min="4093" max="4093" width="15" style="69" customWidth="1"/>
    <col min="4094" max="4094" width="10.875" style="69" customWidth="1"/>
    <col min="4095" max="4095" width="8.5" style="69" customWidth="1"/>
    <col min="4096" max="4096" width="9" style="69"/>
    <col min="4097" max="4097" width="8.375" style="69" customWidth="1"/>
    <col min="4098" max="4098" width="8.625" style="69" customWidth="1"/>
    <col min="4099" max="4099" width="8.375" style="69" customWidth="1"/>
    <col min="4100" max="4100" width="11.75" style="69" customWidth="1"/>
    <col min="4101" max="4101" width="9" style="69"/>
    <col min="4102" max="4103" width="10.5" style="69" customWidth="1"/>
    <col min="4104" max="4104" width="9" style="69"/>
    <col min="4105" max="4105" width="14.25" style="69" customWidth="1"/>
    <col min="4106" max="4346" width="9" style="69"/>
    <col min="4347" max="4347" width="8.5" style="69" customWidth="1"/>
    <col min="4348" max="4348" width="33.875" style="69" customWidth="1"/>
    <col min="4349" max="4349" width="15" style="69" customWidth="1"/>
    <col min="4350" max="4350" width="10.875" style="69" customWidth="1"/>
    <col min="4351" max="4351" width="8.5" style="69" customWidth="1"/>
    <col min="4352" max="4352" width="9" style="69"/>
    <col min="4353" max="4353" width="8.375" style="69" customWidth="1"/>
    <col min="4354" max="4354" width="8.625" style="69" customWidth="1"/>
    <col min="4355" max="4355" width="8.375" style="69" customWidth="1"/>
    <col min="4356" max="4356" width="11.75" style="69" customWidth="1"/>
    <col min="4357" max="4357" width="9" style="69"/>
    <col min="4358" max="4359" width="10.5" style="69" customWidth="1"/>
    <col min="4360" max="4360" width="9" style="69"/>
    <col min="4361" max="4361" width="14.25" style="69" customWidth="1"/>
    <col min="4362" max="4602" width="9" style="69"/>
    <col min="4603" max="4603" width="8.5" style="69" customWidth="1"/>
    <col min="4604" max="4604" width="33.875" style="69" customWidth="1"/>
    <col min="4605" max="4605" width="15" style="69" customWidth="1"/>
    <col min="4606" max="4606" width="10.875" style="69" customWidth="1"/>
    <col min="4607" max="4607" width="8.5" style="69" customWidth="1"/>
    <col min="4608" max="4608" width="9" style="69"/>
    <col min="4609" max="4609" width="8.375" style="69" customWidth="1"/>
    <col min="4610" max="4610" width="8.625" style="69" customWidth="1"/>
    <col min="4611" max="4611" width="8.375" style="69" customWidth="1"/>
    <col min="4612" max="4612" width="11.75" style="69" customWidth="1"/>
    <col min="4613" max="4613" width="9" style="69"/>
    <col min="4614" max="4615" width="10.5" style="69" customWidth="1"/>
    <col min="4616" max="4616" width="9" style="69"/>
    <col min="4617" max="4617" width="14.25" style="69" customWidth="1"/>
    <col min="4618" max="4858" width="9" style="69"/>
    <col min="4859" max="4859" width="8.5" style="69" customWidth="1"/>
    <col min="4860" max="4860" width="33.875" style="69" customWidth="1"/>
    <col min="4861" max="4861" width="15" style="69" customWidth="1"/>
    <col min="4862" max="4862" width="10.875" style="69" customWidth="1"/>
    <col min="4863" max="4863" width="8.5" style="69" customWidth="1"/>
    <col min="4864" max="4864" width="9" style="69"/>
    <col min="4865" max="4865" width="8.375" style="69" customWidth="1"/>
    <col min="4866" max="4866" width="8.625" style="69" customWidth="1"/>
    <col min="4867" max="4867" width="8.375" style="69" customWidth="1"/>
    <col min="4868" max="4868" width="11.75" style="69" customWidth="1"/>
    <col min="4869" max="4869" width="9" style="69"/>
    <col min="4870" max="4871" width="10.5" style="69" customWidth="1"/>
    <col min="4872" max="4872" width="9" style="69"/>
    <col min="4873" max="4873" width="14.25" style="69" customWidth="1"/>
    <col min="4874" max="5114" width="9" style="69"/>
    <col min="5115" max="5115" width="8.5" style="69" customWidth="1"/>
    <col min="5116" max="5116" width="33.875" style="69" customWidth="1"/>
    <col min="5117" max="5117" width="15" style="69" customWidth="1"/>
    <col min="5118" max="5118" width="10.875" style="69" customWidth="1"/>
    <col min="5119" max="5119" width="8.5" style="69" customWidth="1"/>
    <col min="5120" max="5120" width="9" style="69"/>
    <col min="5121" max="5121" width="8.375" style="69" customWidth="1"/>
    <col min="5122" max="5122" width="8.625" style="69" customWidth="1"/>
    <col min="5123" max="5123" width="8.375" style="69" customWidth="1"/>
    <col min="5124" max="5124" width="11.75" style="69" customWidth="1"/>
    <col min="5125" max="5125" width="9" style="69"/>
    <col min="5126" max="5127" width="10.5" style="69" customWidth="1"/>
    <col min="5128" max="5128" width="9" style="69"/>
    <col min="5129" max="5129" width="14.25" style="69" customWidth="1"/>
    <col min="5130" max="5370" width="9" style="69"/>
    <col min="5371" max="5371" width="8.5" style="69" customWidth="1"/>
    <col min="5372" max="5372" width="33.875" style="69" customWidth="1"/>
    <col min="5373" max="5373" width="15" style="69" customWidth="1"/>
    <col min="5374" max="5374" width="10.875" style="69" customWidth="1"/>
    <col min="5375" max="5375" width="8.5" style="69" customWidth="1"/>
    <col min="5376" max="5376" width="9" style="69"/>
    <col min="5377" max="5377" width="8.375" style="69" customWidth="1"/>
    <col min="5378" max="5378" width="8.625" style="69" customWidth="1"/>
    <col min="5379" max="5379" width="8.375" style="69" customWidth="1"/>
    <col min="5380" max="5380" width="11.75" style="69" customWidth="1"/>
    <col min="5381" max="5381" width="9" style="69"/>
    <col min="5382" max="5383" width="10.5" style="69" customWidth="1"/>
    <col min="5384" max="5384" width="9" style="69"/>
    <col min="5385" max="5385" width="14.25" style="69" customWidth="1"/>
    <col min="5386" max="5626" width="9" style="69"/>
    <col min="5627" max="5627" width="8.5" style="69" customWidth="1"/>
    <col min="5628" max="5628" width="33.875" style="69" customWidth="1"/>
    <col min="5629" max="5629" width="15" style="69" customWidth="1"/>
    <col min="5630" max="5630" width="10.875" style="69" customWidth="1"/>
    <col min="5631" max="5631" width="8.5" style="69" customWidth="1"/>
    <col min="5632" max="5632" width="9" style="69"/>
    <col min="5633" max="5633" width="8.375" style="69" customWidth="1"/>
    <col min="5634" max="5634" width="8.625" style="69" customWidth="1"/>
    <col min="5635" max="5635" width="8.375" style="69" customWidth="1"/>
    <col min="5636" max="5636" width="11.75" style="69" customWidth="1"/>
    <col min="5637" max="5637" width="9" style="69"/>
    <col min="5638" max="5639" width="10.5" style="69" customWidth="1"/>
    <col min="5640" max="5640" width="9" style="69"/>
    <col min="5641" max="5641" width="14.25" style="69" customWidth="1"/>
    <col min="5642" max="5882" width="9" style="69"/>
    <col min="5883" max="5883" width="8.5" style="69" customWidth="1"/>
    <col min="5884" max="5884" width="33.875" style="69" customWidth="1"/>
    <col min="5885" max="5885" width="15" style="69" customWidth="1"/>
    <col min="5886" max="5886" width="10.875" style="69" customWidth="1"/>
    <col min="5887" max="5887" width="8.5" style="69" customWidth="1"/>
    <col min="5888" max="5888" width="9" style="69"/>
    <col min="5889" max="5889" width="8.375" style="69" customWidth="1"/>
    <col min="5890" max="5890" width="8.625" style="69" customWidth="1"/>
    <col min="5891" max="5891" width="8.375" style="69" customWidth="1"/>
    <col min="5892" max="5892" width="11.75" style="69" customWidth="1"/>
    <col min="5893" max="5893" width="9" style="69"/>
    <col min="5894" max="5895" width="10.5" style="69" customWidth="1"/>
    <col min="5896" max="5896" width="9" style="69"/>
    <col min="5897" max="5897" width="14.25" style="69" customWidth="1"/>
    <col min="5898" max="6138" width="9" style="69"/>
    <col min="6139" max="6139" width="8.5" style="69" customWidth="1"/>
    <col min="6140" max="6140" width="33.875" style="69" customWidth="1"/>
    <col min="6141" max="6141" width="15" style="69" customWidth="1"/>
    <col min="6142" max="6142" width="10.875" style="69" customWidth="1"/>
    <col min="6143" max="6143" width="8.5" style="69" customWidth="1"/>
    <col min="6144" max="6144" width="9" style="69"/>
    <col min="6145" max="6145" width="8.375" style="69" customWidth="1"/>
    <col min="6146" max="6146" width="8.625" style="69" customWidth="1"/>
    <col min="6147" max="6147" width="8.375" style="69" customWidth="1"/>
    <col min="6148" max="6148" width="11.75" style="69" customWidth="1"/>
    <col min="6149" max="6149" width="9" style="69"/>
    <col min="6150" max="6151" width="10.5" style="69" customWidth="1"/>
    <col min="6152" max="6152" width="9" style="69"/>
    <col min="6153" max="6153" width="14.25" style="69" customWidth="1"/>
    <col min="6154" max="6394" width="9" style="69"/>
    <col min="6395" max="6395" width="8.5" style="69" customWidth="1"/>
    <col min="6396" max="6396" width="33.875" style="69" customWidth="1"/>
    <col min="6397" max="6397" width="15" style="69" customWidth="1"/>
    <col min="6398" max="6398" width="10.875" style="69" customWidth="1"/>
    <col min="6399" max="6399" width="8.5" style="69" customWidth="1"/>
    <col min="6400" max="6400" width="9" style="69"/>
    <col min="6401" max="6401" width="8.375" style="69" customWidth="1"/>
    <col min="6402" max="6402" width="8.625" style="69" customWidth="1"/>
    <col min="6403" max="6403" width="8.375" style="69" customWidth="1"/>
    <col min="6404" max="6404" width="11.75" style="69" customWidth="1"/>
    <col min="6405" max="6405" width="9" style="69"/>
    <col min="6406" max="6407" width="10.5" style="69" customWidth="1"/>
    <col min="6408" max="6408" width="9" style="69"/>
    <col min="6409" max="6409" width="14.25" style="69" customWidth="1"/>
    <col min="6410" max="6650" width="9" style="69"/>
    <col min="6651" max="6651" width="8.5" style="69" customWidth="1"/>
    <col min="6652" max="6652" width="33.875" style="69" customWidth="1"/>
    <col min="6653" max="6653" width="15" style="69" customWidth="1"/>
    <col min="6654" max="6654" width="10.875" style="69" customWidth="1"/>
    <col min="6655" max="6655" width="8.5" style="69" customWidth="1"/>
    <col min="6656" max="6656" width="9" style="69"/>
    <col min="6657" max="6657" width="8.375" style="69" customWidth="1"/>
    <col min="6658" max="6658" width="8.625" style="69" customWidth="1"/>
    <col min="6659" max="6659" width="8.375" style="69" customWidth="1"/>
    <col min="6660" max="6660" width="11.75" style="69" customWidth="1"/>
    <col min="6661" max="6661" width="9" style="69"/>
    <col min="6662" max="6663" width="10.5" style="69" customWidth="1"/>
    <col min="6664" max="6664" width="9" style="69"/>
    <col min="6665" max="6665" width="14.25" style="69" customWidth="1"/>
    <col min="6666" max="6906" width="9" style="69"/>
    <col min="6907" max="6907" width="8.5" style="69" customWidth="1"/>
    <col min="6908" max="6908" width="33.875" style="69" customWidth="1"/>
    <col min="6909" max="6909" width="15" style="69" customWidth="1"/>
    <col min="6910" max="6910" width="10.875" style="69" customWidth="1"/>
    <col min="6911" max="6911" width="8.5" style="69" customWidth="1"/>
    <col min="6912" max="6912" width="9" style="69"/>
    <col min="6913" max="6913" width="8.375" style="69" customWidth="1"/>
    <col min="6914" max="6914" width="8.625" style="69" customWidth="1"/>
    <col min="6915" max="6915" width="8.375" style="69" customWidth="1"/>
    <col min="6916" max="6916" width="11.75" style="69" customWidth="1"/>
    <col min="6917" max="6917" width="9" style="69"/>
    <col min="6918" max="6919" width="10.5" style="69" customWidth="1"/>
    <col min="6920" max="6920" width="9" style="69"/>
    <col min="6921" max="6921" width="14.25" style="69" customWidth="1"/>
    <col min="6922" max="7162" width="9" style="69"/>
    <col min="7163" max="7163" width="8.5" style="69" customWidth="1"/>
    <col min="7164" max="7164" width="33.875" style="69" customWidth="1"/>
    <col min="7165" max="7165" width="15" style="69" customWidth="1"/>
    <col min="7166" max="7166" width="10.875" style="69" customWidth="1"/>
    <col min="7167" max="7167" width="8.5" style="69" customWidth="1"/>
    <col min="7168" max="7168" width="9" style="69"/>
    <col min="7169" max="7169" width="8.375" style="69" customWidth="1"/>
    <col min="7170" max="7170" width="8.625" style="69" customWidth="1"/>
    <col min="7171" max="7171" width="8.375" style="69" customWidth="1"/>
    <col min="7172" max="7172" width="11.75" style="69" customWidth="1"/>
    <col min="7173" max="7173" width="9" style="69"/>
    <col min="7174" max="7175" width="10.5" style="69" customWidth="1"/>
    <col min="7176" max="7176" width="9" style="69"/>
    <col min="7177" max="7177" width="14.25" style="69" customWidth="1"/>
    <col min="7178" max="7418" width="9" style="69"/>
    <col min="7419" max="7419" width="8.5" style="69" customWidth="1"/>
    <col min="7420" max="7420" width="33.875" style="69" customWidth="1"/>
    <col min="7421" max="7421" width="15" style="69" customWidth="1"/>
    <col min="7422" max="7422" width="10.875" style="69" customWidth="1"/>
    <col min="7423" max="7423" width="8.5" style="69" customWidth="1"/>
    <col min="7424" max="7424" width="9" style="69"/>
    <col min="7425" max="7425" width="8.375" style="69" customWidth="1"/>
    <col min="7426" max="7426" width="8.625" style="69" customWidth="1"/>
    <col min="7427" max="7427" width="8.375" style="69" customWidth="1"/>
    <col min="7428" max="7428" width="11.75" style="69" customWidth="1"/>
    <col min="7429" max="7429" width="9" style="69"/>
    <col min="7430" max="7431" width="10.5" style="69" customWidth="1"/>
    <col min="7432" max="7432" width="9" style="69"/>
    <col min="7433" max="7433" width="14.25" style="69" customWidth="1"/>
    <col min="7434" max="7674" width="9" style="69"/>
    <col min="7675" max="7675" width="8.5" style="69" customWidth="1"/>
    <col min="7676" max="7676" width="33.875" style="69" customWidth="1"/>
    <col min="7677" max="7677" width="15" style="69" customWidth="1"/>
    <col min="7678" max="7678" width="10.875" style="69" customWidth="1"/>
    <col min="7679" max="7679" width="8.5" style="69" customWidth="1"/>
    <col min="7680" max="7680" width="9" style="69"/>
    <col min="7681" max="7681" width="8.375" style="69" customWidth="1"/>
    <col min="7682" max="7682" width="8.625" style="69" customWidth="1"/>
    <col min="7683" max="7683" width="8.375" style="69" customWidth="1"/>
    <col min="7684" max="7684" width="11.75" style="69" customWidth="1"/>
    <col min="7685" max="7685" width="9" style="69"/>
    <col min="7686" max="7687" width="10.5" style="69" customWidth="1"/>
    <col min="7688" max="7688" width="9" style="69"/>
    <col min="7689" max="7689" width="14.25" style="69" customWidth="1"/>
    <col min="7690" max="7930" width="9" style="69"/>
    <col min="7931" max="7931" width="8.5" style="69" customWidth="1"/>
    <col min="7932" max="7932" width="33.875" style="69" customWidth="1"/>
    <col min="7933" max="7933" width="15" style="69" customWidth="1"/>
    <col min="7934" max="7934" width="10.875" style="69" customWidth="1"/>
    <col min="7935" max="7935" width="8.5" style="69" customWidth="1"/>
    <col min="7936" max="7936" width="9" style="69"/>
    <col min="7937" max="7937" width="8.375" style="69" customWidth="1"/>
    <col min="7938" max="7938" width="8.625" style="69" customWidth="1"/>
    <col min="7939" max="7939" width="8.375" style="69" customWidth="1"/>
    <col min="7940" max="7940" width="11.75" style="69" customWidth="1"/>
    <col min="7941" max="7941" width="9" style="69"/>
    <col min="7942" max="7943" width="10.5" style="69" customWidth="1"/>
    <col min="7944" max="7944" width="9" style="69"/>
    <col min="7945" max="7945" width="14.25" style="69" customWidth="1"/>
    <col min="7946" max="8186" width="9" style="69"/>
    <col min="8187" max="8187" width="8.5" style="69" customWidth="1"/>
    <col min="8188" max="8188" width="33.875" style="69" customWidth="1"/>
    <col min="8189" max="8189" width="15" style="69" customWidth="1"/>
    <col min="8190" max="8190" width="10.875" style="69" customWidth="1"/>
    <col min="8191" max="8191" width="8.5" style="69" customWidth="1"/>
    <col min="8192" max="8192" width="9" style="69"/>
    <col min="8193" max="8193" width="8.375" style="69" customWidth="1"/>
    <col min="8194" max="8194" width="8.625" style="69" customWidth="1"/>
    <col min="8195" max="8195" width="8.375" style="69" customWidth="1"/>
    <col min="8196" max="8196" width="11.75" style="69" customWidth="1"/>
    <col min="8197" max="8197" width="9" style="69"/>
    <col min="8198" max="8199" width="10.5" style="69" customWidth="1"/>
    <col min="8200" max="8200" width="9" style="69"/>
    <col min="8201" max="8201" width="14.25" style="69" customWidth="1"/>
    <col min="8202" max="8442" width="9" style="69"/>
    <col min="8443" max="8443" width="8.5" style="69" customWidth="1"/>
    <col min="8444" max="8444" width="33.875" style="69" customWidth="1"/>
    <col min="8445" max="8445" width="15" style="69" customWidth="1"/>
    <col min="8446" max="8446" width="10.875" style="69" customWidth="1"/>
    <col min="8447" max="8447" width="8.5" style="69" customWidth="1"/>
    <col min="8448" max="8448" width="9" style="69"/>
    <col min="8449" max="8449" width="8.375" style="69" customWidth="1"/>
    <col min="8450" max="8450" width="8.625" style="69" customWidth="1"/>
    <col min="8451" max="8451" width="8.375" style="69" customWidth="1"/>
    <col min="8452" max="8452" width="11.75" style="69" customWidth="1"/>
    <col min="8453" max="8453" width="9" style="69"/>
    <col min="8454" max="8455" width="10.5" style="69" customWidth="1"/>
    <col min="8456" max="8456" width="9" style="69"/>
    <col min="8457" max="8457" width="14.25" style="69" customWidth="1"/>
    <col min="8458" max="8698" width="9" style="69"/>
    <col min="8699" max="8699" width="8.5" style="69" customWidth="1"/>
    <col min="8700" max="8700" width="33.875" style="69" customWidth="1"/>
    <col min="8701" max="8701" width="15" style="69" customWidth="1"/>
    <col min="8702" max="8702" width="10.875" style="69" customWidth="1"/>
    <col min="8703" max="8703" width="8.5" style="69" customWidth="1"/>
    <col min="8704" max="8704" width="9" style="69"/>
    <col min="8705" max="8705" width="8.375" style="69" customWidth="1"/>
    <col min="8706" max="8706" width="8.625" style="69" customWidth="1"/>
    <col min="8707" max="8707" width="8.375" style="69" customWidth="1"/>
    <col min="8708" max="8708" width="11.75" style="69" customWidth="1"/>
    <col min="8709" max="8709" width="9" style="69"/>
    <col min="8710" max="8711" width="10.5" style="69" customWidth="1"/>
    <col min="8712" max="8712" width="9" style="69"/>
    <col min="8713" max="8713" width="14.25" style="69" customWidth="1"/>
    <col min="8714" max="8954" width="9" style="69"/>
    <col min="8955" max="8955" width="8.5" style="69" customWidth="1"/>
    <col min="8956" max="8956" width="33.875" style="69" customWidth="1"/>
    <col min="8957" max="8957" width="15" style="69" customWidth="1"/>
    <col min="8958" max="8958" width="10.875" style="69" customWidth="1"/>
    <col min="8959" max="8959" width="8.5" style="69" customWidth="1"/>
    <col min="8960" max="8960" width="9" style="69"/>
    <col min="8961" max="8961" width="8.375" style="69" customWidth="1"/>
    <col min="8962" max="8962" width="8.625" style="69" customWidth="1"/>
    <col min="8963" max="8963" width="8.375" style="69" customWidth="1"/>
    <col min="8964" max="8964" width="11.75" style="69" customWidth="1"/>
    <col min="8965" max="8965" width="9" style="69"/>
    <col min="8966" max="8967" width="10.5" style="69" customWidth="1"/>
    <col min="8968" max="8968" width="9" style="69"/>
    <col min="8969" max="8969" width="14.25" style="69" customWidth="1"/>
    <col min="8970" max="9210" width="9" style="69"/>
    <col min="9211" max="9211" width="8.5" style="69" customWidth="1"/>
    <col min="9212" max="9212" width="33.875" style="69" customWidth="1"/>
    <col min="9213" max="9213" width="15" style="69" customWidth="1"/>
    <col min="9214" max="9214" width="10.875" style="69" customWidth="1"/>
    <col min="9215" max="9215" width="8.5" style="69" customWidth="1"/>
    <col min="9216" max="9216" width="9" style="69"/>
    <col min="9217" max="9217" width="8.375" style="69" customWidth="1"/>
    <col min="9218" max="9218" width="8.625" style="69" customWidth="1"/>
    <col min="9219" max="9219" width="8.375" style="69" customWidth="1"/>
    <col min="9220" max="9220" width="11.75" style="69" customWidth="1"/>
    <col min="9221" max="9221" width="9" style="69"/>
    <col min="9222" max="9223" width="10.5" style="69" customWidth="1"/>
    <col min="9224" max="9224" width="9" style="69"/>
    <col min="9225" max="9225" width="14.25" style="69" customWidth="1"/>
    <col min="9226" max="9466" width="9" style="69"/>
    <col min="9467" max="9467" width="8.5" style="69" customWidth="1"/>
    <col min="9468" max="9468" width="33.875" style="69" customWidth="1"/>
    <col min="9469" max="9469" width="15" style="69" customWidth="1"/>
    <col min="9470" max="9470" width="10.875" style="69" customWidth="1"/>
    <col min="9471" max="9471" width="8.5" style="69" customWidth="1"/>
    <col min="9472" max="9472" width="9" style="69"/>
    <col min="9473" max="9473" width="8.375" style="69" customWidth="1"/>
    <col min="9474" max="9474" width="8.625" style="69" customWidth="1"/>
    <col min="9475" max="9475" width="8.375" style="69" customWidth="1"/>
    <col min="9476" max="9476" width="11.75" style="69" customWidth="1"/>
    <col min="9477" max="9477" width="9" style="69"/>
    <col min="9478" max="9479" width="10.5" style="69" customWidth="1"/>
    <col min="9480" max="9480" width="9" style="69"/>
    <col min="9481" max="9481" width="14.25" style="69" customWidth="1"/>
    <col min="9482" max="9722" width="9" style="69"/>
    <col min="9723" max="9723" width="8.5" style="69" customWidth="1"/>
    <col min="9724" max="9724" width="33.875" style="69" customWidth="1"/>
    <col min="9725" max="9725" width="15" style="69" customWidth="1"/>
    <col min="9726" max="9726" width="10.875" style="69" customWidth="1"/>
    <col min="9727" max="9727" width="8.5" style="69" customWidth="1"/>
    <col min="9728" max="9728" width="9" style="69"/>
    <col min="9729" max="9729" width="8.375" style="69" customWidth="1"/>
    <col min="9730" max="9730" width="8.625" style="69" customWidth="1"/>
    <col min="9731" max="9731" width="8.375" style="69" customWidth="1"/>
    <col min="9732" max="9732" width="11.75" style="69" customWidth="1"/>
    <col min="9733" max="9733" width="9" style="69"/>
    <col min="9734" max="9735" width="10.5" style="69" customWidth="1"/>
    <col min="9736" max="9736" width="9" style="69"/>
    <col min="9737" max="9737" width="14.25" style="69" customWidth="1"/>
    <col min="9738" max="9978" width="9" style="69"/>
    <col min="9979" max="9979" width="8.5" style="69" customWidth="1"/>
    <col min="9980" max="9980" width="33.875" style="69" customWidth="1"/>
    <col min="9981" max="9981" width="15" style="69" customWidth="1"/>
    <col min="9982" max="9982" width="10.875" style="69" customWidth="1"/>
    <col min="9983" max="9983" width="8.5" style="69" customWidth="1"/>
    <col min="9984" max="9984" width="9" style="69"/>
    <col min="9985" max="9985" width="8.375" style="69" customWidth="1"/>
    <col min="9986" max="9986" width="8.625" style="69" customWidth="1"/>
    <col min="9987" max="9987" width="8.375" style="69" customWidth="1"/>
    <col min="9988" max="9988" width="11.75" style="69" customWidth="1"/>
    <col min="9989" max="9989" width="9" style="69"/>
    <col min="9990" max="9991" width="10.5" style="69" customWidth="1"/>
    <col min="9992" max="9992" width="9" style="69"/>
    <col min="9993" max="9993" width="14.25" style="69" customWidth="1"/>
    <col min="9994" max="10234" width="9" style="69"/>
    <col min="10235" max="10235" width="8.5" style="69" customWidth="1"/>
    <col min="10236" max="10236" width="33.875" style="69" customWidth="1"/>
    <col min="10237" max="10237" width="15" style="69" customWidth="1"/>
    <col min="10238" max="10238" width="10.875" style="69" customWidth="1"/>
    <col min="10239" max="10239" width="8.5" style="69" customWidth="1"/>
    <col min="10240" max="10240" width="9" style="69"/>
    <col min="10241" max="10241" width="8.375" style="69" customWidth="1"/>
    <col min="10242" max="10242" width="8.625" style="69" customWidth="1"/>
    <col min="10243" max="10243" width="8.375" style="69" customWidth="1"/>
    <col min="10244" max="10244" width="11.75" style="69" customWidth="1"/>
    <col min="10245" max="10245" width="9" style="69"/>
    <col min="10246" max="10247" width="10.5" style="69" customWidth="1"/>
    <col min="10248" max="10248" width="9" style="69"/>
    <col min="10249" max="10249" width="14.25" style="69" customWidth="1"/>
    <col min="10250" max="10490" width="9" style="69"/>
    <col min="10491" max="10491" width="8.5" style="69" customWidth="1"/>
    <col min="10492" max="10492" width="33.875" style="69" customWidth="1"/>
    <col min="10493" max="10493" width="15" style="69" customWidth="1"/>
    <col min="10494" max="10494" width="10.875" style="69" customWidth="1"/>
    <col min="10495" max="10495" width="8.5" style="69" customWidth="1"/>
    <col min="10496" max="10496" width="9" style="69"/>
    <col min="10497" max="10497" width="8.375" style="69" customWidth="1"/>
    <col min="10498" max="10498" width="8.625" style="69" customWidth="1"/>
    <col min="10499" max="10499" width="8.375" style="69" customWidth="1"/>
    <col min="10500" max="10500" width="11.75" style="69" customWidth="1"/>
    <col min="10501" max="10501" width="9" style="69"/>
    <col min="10502" max="10503" width="10.5" style="69" customWidth="1"/>
    <col min="10504" max="10504" width="9" style="69"/>
    <col min="10505" max="10505" width="14.25" style="69" customWidth="1"/>
    <col min="10506" max="10746" width="9" style="69"/>
    <col min="10747" max="10747" width="8.5" style="69" customWidth="1"/>
    <col min="10748" max="10748" width="33.875" style="69" customWidth="1"/>
    <col min="10749" max="10749" width="15" style="69" customWidth="1"/>
    <col min="10750" max="10750" width="10.875" style="69" customWidth="1"/>
    <col min="10751" max="10751" width="8.5" style="69" customWidth="1"/>
    <col min="10752" max="10752" width="9" style="69"/>
    <col min="10753" max="10753" width="8.375" style="69" customWidth="1"/>
    <col min="10754" max="10754" width="8.625" style="69" customWidth="1"/>
    <col min="10755" max="10755" width="8.375" style="69" customWidth="1"/>
    <col min="10756" max="10756" width="11.75" style="69" customWidth="1"/>
    <col min="10757" max="10757" width="9" style="69"/>
    <col min="10758" max="10759" width="10.5" style="69" customWidth="1"/>
    <col min="10760" max="10760" width="9" style="69"/>
    <col min="10761" max="10761" width="14.25" style="69" customWidth="1"/>
    <col min="10762" max="11002" width="9" style="69"/>
    <col min="11003" max="11003" width="8.5" style="69" customWidth="1"/>
    <col min="11004" max="11004" width="33.875" style="69" customWidth="1"/>
    <col min="11005" max="11005" width="15" style="69" customWidth="1"/>
    <col min="11006" max="11006" width="10.875" style="69" customWidth="1"/>
    <col min="11007" max="11007" width="8.5" style="69" customWidth="1"/>
    <col min="11008" max="11008" width="9" style="69"/>
    <col min="11009" max="11009" width="8.375" style="69" customWidth="1"/>
    <col min="11010" max="11010" width="8.625" style="69" customWidth="1"/>
    <col min="11011" max="11011" width="8.375" style="69" customWidth="1"/>
    <col min="11012" max="11012" width="11.75" style="69" customWidth="1"/>
    <col min="11013" max="11013" width="9" style="69"/>
    <col min="11014" max="11015" width="10.5" style="69" customWidth="1"/>
    <col min="11016" max="11016" width="9" style="69"/>
    <col min="11017" max="11017" width="14.25" style="69" customWidth="1"/>
    <col min="11018" max="11258" width="9" style="69"/>
    <col min="11259" max="11259" width="8.5" style="69" customWidth="1"/>
    <col min="11260" max="11260" width="33.875" style="69" customWidth="1"/>
    <col min="11261" max="11261" width="15" style="69" customWidth="1"/>
    <col min="11262" max="11262" width="10.875" style="69" customWidth="1"/>
    <col min="11263" max="11263" width="8.5" style="69" customWidth="1"/>
    <col min="11264" max="11264" width="9" style="69"/>
    <col min="11265" max="11265" width="8.375" style="69" customWidth="1"/>
    <col min="11266" max="11266" width="8.625" style="69" customWidth="1"/>
    <col min="11267" max="11267" width="8.375" style="69" customWidth="1"/>
    <col min="11268" max="11268" width="11.75" style="69" customWidth="1"/>
    <col min="11269" max="11269" width="9" style="69"/>
    <col min="11270" max="11271" width="10.5" style="69" customWidth="1"/>
    <col min="11272" max="11272" width="9" style="69"/>
    <col min="11273" max="11273" width="14.25" style="69" customWidth="1"/>
    <col min="11274" max="11514" width="9" style="69"/>
    <col min="11515" max="11515" width="8.5" style="69" customWidth="1"/>
    <col min="11516" max="11516" width="33.875" style="69" customWidth="1"/>
    <col min="11517" max="11517" width="15" style="69" customWidth="1"/>
    <col min="11518" max="11518" width="10.875" style="69" customWidth="1"/>
    <col min="11519" max="11519" width="8.5" style="69" customWidth="1"/>
    <col min="11520" max="11520" width="9" style="69"/>
    <col min="11521" max="11521" width="8.375" style="69" customWidth="1"/>
    <col min="11522" max="11522" width="8.625" style="69" customWidth="1"/>
    <col min="11523" max="11523" width="8.375" style="69" customWidth="1"/>
    <col min="11524" max="11524" width="11.75" style="69" customWidth="1"/>
    <col min="11525" max="11525" width="9" style="69"/>
    <col min="11526" max="11527" width="10.5" style="69" customWidth="1"/>
    <col min="11528" max="11528" width="9" style="69"/>
    <col min="11529" max="11529" width="14.25" style="69" customWidth="1"/>
    <col min="11530" max="11770" width="9" style="69"/>
    <col min="11771" max="11771" width="8.5" style="69" customWidth="1"/>
    <col min="11772" max="11772" width="33.875" style="69" customWidth="1"/>
    <col min="11773" max="11773" width="15" style="69" customWidth="1"/>
    <col min="11774" max="11774" width="10.875" style="69" customWidth="1"/>
    <col min="11775" max="11775" width="8.5" style="69" customWidth="1"/>
    <col min="11776" max="11776" width="9" style="69"/>
    <col min="11777" max="11777" width="8.375" style="69" customWidth="1"/>
    <col min="11778" max="11778" width="8.625" style="69" customWidth="1"/>
    <col min="11779" max="11779" width="8.375" style="69" customWidth="1"/>
    <col min="11780" max="11780" width="11.75" style="69" customWidth="1"/>
    <col min="11781" max="11781" width="9" style="69"/>
    <col min="11782" max="11783" width="10.5" style="69" customWidth="1"/>
    <col min="11784" max="11784" width="9" style="69"/>
    <col min="11785" max="11785" width="14.25" style="69" customWidth="1"/>
    <col min="11786" max="12026" width="9" style="69"/>
    <col min="12027" max="12027" width="8.5" style="69" customWidth="1"/>
    <col min="12028" max="12028" width="33.875" style="69" customWidth="1"/>
    <col min="12029" max="12029" width="15" style="69" customWidth="1"/>
    <col min="12030" max="12030" width="10.875" style="69" customWidth="1"/>
    <col min="12031" max="12031" width="8.5" style="69" customWidth="1"/>
    <col min="12032" max="12032" width="9" style="69"/>
    <col min="12033" max="12033" width="8.375" style="69" customWidth="1"/>
    <col min="12034" max="12034" width="8.625" style="69" customWidth="1"/>
    <col min="12035" max="12035" width="8.375" style="69" customWidth="1"/>
    <col min="12036" max="12036" width="11.75" style="69" customWidth="1"/>
    <col min="12037" max="12037" width="9" style="69"/>
    <col min="12038" max="12039" width="10.5" style="69" customWidth="1"/>
    <col min="12040" max="12040" width="9" style="69"/>
    <col min="12041" max="12041" width="14.25" style="69" customWidth="1"/>
    <col min="12042" max="12282" width="9" style="69"/>
    <col min="12283" max="12283" width="8.5" style="69" customWidth="1"/>
    <col min="12284" max="12284" width="33.875" style="69" customWidth="1"/>
    <col min="12285" max="12285" width="15" style="69" customWidth="1"/>
    <col min="12286" max="12286" width="10.875" style="69" customWidth="1"/>
    <col min="12287" max="12287" width="8.5" style="69" customWidth="1"/>
    <col min="12288" max="12288" width="9" style="69"/>
    <col min="12289" max="12289" width="8.375" style="69" customWidth="1"/>
    <col min="12290" max="12290" width="8.625" style="69" customWidth="1"/>
    <col min="12291" max="12291" width="8.375" style="69" customWidth="1"/>
    <col min="12292" max="12292" width="11.75" style="69" customWidth="1"/>
    <col min="12293" max="12293" width="9" style="69"/>
    <col min="12294" max="12295" width="10.5" style="69" customWidth="1"/>
    <col min="12296" max="12296" width="9" style="69"/>
    <col min="12297" max="12297" width="14.25" style="69" customWidth="1"/>
    <col min="12298" max="12538" width="9" style="69"/>
    <col min="12539" max="12539" width="8.5" style="69" customWidth="1"/>
    <col min="12540" max="12540" width="33.875" style="69" customWidth="1"/>
    <col min="12541" max="12541" width="15" style="69" customWidth="1"/>
    <col min="12542" max="12542" width="10.875" style="69" customWidth="1"/>
    <col min="12543" max="12543" width="8.5" style="69" customWidth="1"/>
    <col min="12544" max="12544" width="9" style="69"/>
    <col min="12545" max="12545" width="8.375" style="69" customWidth="1"/>
    <col min="12546" max="12546" width="8.625" style="69" customWidth="1"/>
    <col min="12547" max="12547" width="8.375" style="69" customWidth="1"/>
    <col min="12548" max="12548" width="11.75" style="69" customWidth="1"/>
    <col min="12549" max="12549" width="9" style="69"/>
    <col min="12550" max="12551" width="10.5" style="69" customWidth="1"/>
    <col min="12552" max="12552" width="9" style="69"/>
    <col min="12553" max="12553" width="14.25" style="69" customWidth="1"/>
    <col min="12554" max="12794" width="9" style="69"/>
    <col min="12795" max="12795" width="8.5" style="69" customWidth="1"/>
    <col min="12796" max="12796" width="33.875" style="69" customWidth="1"/>
    <col min="12797" max="12797" width="15" style="69" customWidth="1"/>
    <col min="12798" max="12798" width="10.875" style="69" customWidth="1"/>
    <col min="12799" max="12799" width="8.5" style="69" customWidth="1"/>
    <col min="12800" max="12800" width="9" style="69"/>
    <col min="12801" max="12801" width="8.375" style="69" customWidth="1"/>
    <col min="12802" max="12802" width="8.625" style="69" customWidth="1"/>
    <col min="12803" max="12803" width="8.375" style="69" customWidth="1"/>
    <col min="12804" max="12804" width="11.75" style="69" customWidth="1"/>
    <col min="12805" max="12805" width="9" style="69"/>
    <col min="12806" max="12807" width="10.5" style="69" customWidth="1"/>
    <col min="12808" max="12808" width="9" style="69"/>
    <col min="12809" max="12809" width="14.25" style="69" customWidth="1"/>
    <col min="12810" max="13050" width="9" style="69"/>
    <col min="13051" max="13051" width="8.5" style="69" customWidth="1"/>
    <col min="13052" max="13052" width="33.875" style="69" customWidth="1"/>
    <col min="13053" max="13053" width="15" style="69" customWidth="1"/>
    <col min="13054" max="13054" width="10.875" style="69" customWidth="1"/>
    <col min="13055" max="13055" width="8.5" style="69" customWidth="1"/>
    <col min="13056" max="13056" width="9" style="69"/>
    <col min="13057" max="13057" width="8.375" style="69" customWidth="1"/>
    <col min="13058" max="13058" width="8.625" style="69" customWidth="1"/>
    <col min="13059" max="13059" width="8.375" style="69" customWidth="1"/>
    <col min="13060" max="13060" width="11.75" style="69" customWidth="1"/>
    <col min="13061" max="13061" width="9" style="69"/>
    <col min="13062" max="13063" width="10.5" style="69" customWidth="1"/>
    <col min="13064" max="13064" width="9" style="69"/>
    <col min="13065" max="13065" width="14.25" style="69" customWidth="1"/>
    <col min="13066" max="13306" width="9" style="69"/>
    <col min="13307" max="13307" width="8.5" style="69" customWidth="1"/>
    <col min="13308" max="13308" width="33.875" style="69" customWidth="1"/>
    <col min="13309" max="13309" width="15" style="69" customWidth="1"/>
    <col min="13310" max="13310" width="10.875" style="69" customWidth="1"/>
    <col min="13311" max="13311" width="8.5" style="69" customWidth="1"/>
    <col min="13312" max="13312" width="9" style="69"/>
    <col min="13313" max="13313" width="8.375" style="69" customWidth="1"/>
    <col min="13314" max="13314" width="8.625" style="69" customWidth="1"/>
    <col min="13315" max="13315" width="8.375" style="69" customWidth="1"/>
    <col min="13316" max="13316" width="11.75" style="69" customWidth="1"/>
    <col min="13317" max="13317" width="9" style="69"/>
    <col min="13318" max="13319" width="10.5" style="69" customWidth="1"/>
    <col min="13320" max="13320" width="9" style="69"/>
    <col min="13321" max="13321" width="14.25" style="69" customWidth="1"/>
    <col min="13322" max="13562" width="9" style="69"/>
    <col min="13563" max="13563" width="8.5" style="69" customWidth="1"/>
    <col min="13564" max="13564" width="33.875" style="69" customWidth="1"/>
    <col min="13565" max="13565" width="15" style="69" customWidth="1"/>
    <col min="13566" max="13566" width="10.875" style="69" customWidth="1"/>
    <col min="13567" max="13567" width="8.5" style="69" customWidth="1"/>
    <col min="13568" max="13568" width="9" style="69"/>
    <col min="13569" max="13569" width="8.375" style="69" customWidth="1"/>
    <col min="13570" max="13570" width="8.625" style="69" customWidth="1"/>
    <col min="13571" max="13571" width="8.375" style="69" customWidth="1"/>
    <col min="13572" max="13572" width="11.75" style="69" customWidth="1"/>
    <col min="13573" max="13573" width="9" style="69"/>
    <col min="13574" max="13575" width="10.5" style="69" customWidth="1"/>
    <col min="13576" max="13576" width="9" style="69"/>
    <col min="13577" max="13577" width="14.25" style="69" customWidth="1"/>
    <col min="13578" max="13818" width="9" style="69"/>
    <col min="13819" max="13819" width="8.5" style="69" customWidth="1"/>
    <col min="13820" max="13820" width="33.875" style="69" customWidth="1"/>
    <col min="13821" max="13821" width="15" style="69" customWidth="1"/>
    <col min="13822" max="13822" width="10.875" style="69" customWidth="1"/>
    <col min="13823" max="13823" width="8.5" style="69" customWidth="1"/>
    <col min="13824" max="13824" width="9" style="69"/>
    <col min="13825" max="13825" width="8.375" style="69" customWidth="1"/>
    <col min="13826" max="13826" width="8.625" style="69" customWidth="1"/>
    <col min="13827" max="13827" width="8.375" style="69" customWidth="1"/>
    <col min="13828" max="13828" width="11.75" style="69" customWidth="1"/>
    <col min="13829" max="13829" width="9" style="69"/>
    <col min="13830" max="13831" width="10.5" style="69" customWidth="1"/>
    <col min="13832" max="13832" width="9" style="69"/>
    <col min="13833" max="13833" width="14.25" style="69" customWidth="1"/>
    <col min="13834" max="14074" width="9" style="69"/>
    <col min="14075" max="14075" width="8.5" style="69" customWidth="1"/>
    <col min="14076" max="14076" width="33.875" style="69" customWidth="1"/>
    <col min="14077" max="14077" width="15" style="69" customWidth="1"/>
    <col min="14078" max="14078" width="10.875" style="69" customWidth="1"/>
    <col min="14079" max="14079" width="8.5" style="69" customWidth="1"/>
    <col min="14080" max="14080" width="9" style="69"/>
    <col min="14081" max="14081" width="8.375" style="69" customWidth="1"/>
    <col min="14082" max="14082" width="8.625" style="69" customWidth="1"/>
    <col min="14083" max="14083" width="8.375" style="69" customWidth="1"/>
    <col min="14084" max="14084" width="11.75" style="69" customWidth="1"/>
    <col min="14085" max="14085" width="9" style="69"/>
    <col min="14086" max="14087" width="10.5" style="69" customWidth="1"/>
    <col min="14088" max="14088" width="9" style="69"/>
    <col min="14089" max="14089" width="14.25" style="69" customWidth="1"/>
    <col min="14090" max="14330" width="9" style="69"/>
    <col min="14331" max="14331" width="8.5" style="69" customWidth="1"/>
    <col min="14332" max="14332" width="33.875" style="69" customWidth="1"/>
    <col min="14333" max="14333" width="15" style="69" customWidth="1"/>
    <col min="14334" max="14334" width="10.875" style="69" customWidth="1"/>
    <col min="14335" max="14335" width="8.5" style="69" customWidth="1"/>
    <col min="14336" max="14336" width="9" style="69"/>
    <col min="14337" max="14337" width="8.375" style="69" customWidth="1"/>
    <col min="14338" max="14338" width="8.625" style="69" customWidth="1"/>
    <col min="14339" max="14339" width="8.375" style="69" customWidth="1"/>
    <col min="14340" max="14340" width="11.75" style="69" customWidth="1"/>
    <col min="14341" max="14341" width="9" style="69"/>
    <col min="14342" max="14343" width="10.5" style="69" customWidth="1"/>
    <col min="14344" max="14344" width="9" style="69"/>
    <col min="14345" max="14345" width="14.25" style="69" customWidth="1"/>
    <col min="14346" max="14586" width="9" style="69"/>
    <col min="14587" max="14587" width="8.5" style="69" customWidth="1"/>
    <col min="14588" max="14588" width="33.875" style="69" customWidth="1"/>
    <col min="14589" max="14589" width="15" style="69" customWidth="1"/>
    <col min="14590" max="14590" width="10.875" style="69" customWidth="1"/>
    <col min="14591" max="14591" width="8.5" style="69" customWidth="1"/>
    <col min="14592" max="14592" width="9" style="69"/>
    <col min="14593" max="14593" width="8.375" style="69" customWidth="1"/>
    <col min="14594" max="14594" width="8.625" style="69" customWidth="1"/>
    <col min="14595" max="14595" width="8.375" style="69" customWidth="1"/>
    <col min="14596" max="14596" width="11.75" style="69" customWidth="1"/>
    <col min="14597" max="14597" width="9" style="69"/>
    <col min="14598" max="14599" width="10.5" style="69" customWidth="1"/>
    <col min="14600" max="14600" width="9" style="69"/>
    <col min="14601" max="14601" width="14.25" style="69" customWidth="1"/>
    <col min="14602" max="14842" width="9" style="69"/>
    <col min="14843" max="14843" width="8.5" style="69" customWidth="1"/>
    <col min="14844" max="14844" width="33.875" style="69" customWidth="1"/>
    <col min="14845" max="14845" width="15" style="69" customWidth="1"/>
    <col min="14846" max="14846" width="10.875" style="69" customWidth="1"/>
    <col min="14847" max="14847" width="8.5" style="69" customWidth="1"/>
    <col min="14848" max="14848" width="9" style="69"/>
    <col min="14849" max="14849" width="8.375" style="69" customWidth="1"/>
    <col min="14850" max="14850" width="8.625" style="69" customWidth="1"/>
    <col min="14851" max="14851" width="8.375" style="69" customWidth="1"/>
    <col min="14852" max="14852" width="11.75" style="69" customWidth="1"/>
    <col min="14853" max="14853" width="9" style="69"/>
    <col min="14854" max="14855" width="10.5" style="69" customWidth="1"/>
    <col min="14856" max="14856" width="9" style="69"/>
    <col min="14857" max="14857" width="14.25" style="69" customWidth="1"/>
    <col min="14858" max="15098" width="9" style="69"/>
    <col min="15099" max="15099" width="8.5" style="69" customWidth="1"/>
    <col min="15100" max="15100" width="33.875" style="69" customWidth="1"/>
    <col min="15101" max="15101" width="15" style="69" customWidth="1"/>
    <col min="15102" max="15102" width="10.875" style="69" customWidth="1"/>
    <col min="15103" max="15103" width="8.5" style="69" customWidth="1"/>
    <col min="15104" max="15104" width="9" style="69"/>
    <col min="15105" max="15105" width="8.375" style="69" customWidth="1"/>
    <col min="15106" max="15106" width="8.625" style="69" customWidth="1"/>
    <col min="15107" max="15107" width="8.375" style="69" customWidth="1"/>
    <col min="15108" max="15108" width="11.75" style="69" customWidth="1"/>
    <col min="15109" max="15109" width="9" style="69"/>
    <col min="15110" max="15111" width="10.5" style="69" customWidth="1"/>
    <col min="15112" max="15112" width="9" style="69"/>
    <col min="15113" max="15113" width="14.25" style="69" customWidth="1"/>
    <col min="15114" max="15354" width="9" style="69"/>
    <col min="15355" max="15355" width="8.5" style="69" customWidth="1"/>
    <col min="15356" max="15356" width="33.875" style="69" customWidth="1"/>
    <col min="15357" max="15357" width="15" style="69" customWidth="1"/>
    <col min="15358" max="15358" width="10.875" style="69" customWidth="1"/>
    <col min="15359" max="15359" width="8.5" style="69" customWidth="1"/>
    <col min="15360" max="15360" width="9" style="69"/>
    <col min="15361" max="15361" width="8.375" style="69" customWidth="1"/>
    <col min="15362" max="15362" width="8.625" style="69" customWidth="1"/>
    <col min="15363" max="15363" width="8.375" style="69" customWidth="1"/>
    <col min="15364" max="15364" width="11.75" style="69" customWidth="1"/>
    <col min="15365" max="15365" width="9" style="69"/>
    <col min="15366" max="15367" width="10.5" style="69" customWidth="1"/>
    <col min="15368" max="15368" width="9" style="69"/>
    <col min="15369" max="15369" width="14.25" style="69" customWidth="1"/>
    <col min="15370" max="15610" width="9" style="69"/>
    <col min="15611" max="15611" width="8.5" style="69" customWidth="1"/>
    <col min="15612" max="15612" width="33.875" style="69" customWidth="1"/>
    <col min="15613" max="15613" width="15" style="69" customWidth="1"/>
    <col min="15614" max="15614" width="10.875" style="69" customWidth="1"/>
    <col min="15615" max="15615" width="8.5" style="69" customWidth="1"/>
    <col min="15616" max="15616" width="9" style="69"/>
    <col min="15617" max="15617" width="8.375" style="69" customWidth="1"/>
    <col min="15618" max="15618" width="8.625" style="69" customWidth="1"/>
    <col min="15619" max="15619" width="8.375" style="69" customWidth="1"/>
    <col min="15620" max="15620" width="11.75" style="69" customWidth="1"/>
    <col min="15621" max="15621" width="9" style="69"/>
    <col min="15622" max="15623" width="10.5" style="69" customWidth="1"/>
    <col min="15624" max="15624" width="9" style="69"/>
    <col min="15625" max="15625" width="14.25" style="69" customWidth="1"/>
    <col min="15626" max="15866" width="9" style="69"/>
    <col min="15867" max="15867" width="8.5" style="69" customWidth="1"/>
    <col min="15868" max="15868" width="33.875" style="69" customWidth="1"/>
    <col min="15869" max="15869" width="15" style="69" customWidth="1"/>
    <col min="15870" max="15870" width="10.875" style="69" customWidth="1"/>
    <col min="15871" max="15871" width="8.5" style="69" customWidth="1"/>
    <col min="15872" max="15872" width="9" style="69"/>
    <col min="15873" max="15873" width="8.375" style="69" customWidth="1"/>
    <col min="15874" max="15874" width="8.625" style="69" customWidth="1"/>
    <col min="15875" max="15875" width="8.375" style="69" customWidth="1"/>
    <col min="15876" max="15876" width="11.75" style="69" customWidth="1"/>
    <col min="15877" max="15877" width="9" style="69"/>
    <col min="15878" max="15879" width="10.5" style="69" customWidth="1"/>
    <col min="15880" max="15880" width="9" style="69"/>
    <col min="15881" max="15881" width="14.25" style="69" customWidth="1"/>
    <col min="15882" max="16122" width="9" style="69"/>
    <col min="16123" max="16123" width="8.5" style="69" customWidth="1"/>
    <col min="16124" max="16124" width="33.875" style="69" customWidth="1"/>
    <col min="16125" max="16125" width="15" style="69" customWidth="1"/>
    <col min="16126" max="16126" width="10.875" style="69" customWidth="1"/>
    <col min="16127" max="16127" width="8.5" style="69" customWidth="1"/>
    <col min="16128" max="16128" width="9" style="69"/>
    <col min="16129" max="16129" width="8.375" style="69" customWidth="1"/>
    <col min="16130" max="16130" width="8.625" style="69" customWidth="1"/>
    <col min="16131" max="16131" width="8.375" style="69" customWidth="1"/>
    <col min="16132" max="16132" width="11.75" style="69" customWidth="1"/>
    <col min="16133" max="16133" width="9" style="69"/>
    <col min="16134" max="16135" width="10.5" style="69" customWidth="1"/>
    <col min="16136" max="16136" width="9" style="69"/>
    <col min="16137" max="16137" width="14.25" style="69" customWidth="1"/>
    <col min="16138" max="16384" width="9" style="69"/>
  </cols>
  <sheetData>
    <row r="1" spans="1:12">
      <c r="A1" s="70" t="s">
        <v>224</v>
      </c>
    </row>
    <row r="2" spans="1:12" ht="27">
      <c r="A2" s="119" t="s">
        <v>293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2" ht="15.75">
      <c r="B3" s="1"/>
      <c r="C3" s="2"/>
      <c r="D3" s="3"/>
      <c r="E3" s="2"/>
      <c r="F3" s="2"/>
      <c r="G3" s="10"/>
      <c r="H3" s="2"/>
      <c r="I3" s="2"/>
      <c r="J3" s="2"/>
      <c r="K3" s="62"/>
      <c r="L3" s="109" t="s">
        <v>0</v>
      </c>
    </row>
    <row r="4" spans="1:12" s="101" customFormat="1" ht="15.75">
      <c r="A4" s="123" t="s">
        <v>1</v>
      </c>
      <c r="B4" s="125" t="s">
        <v>2</v>
      </c>
      <c r="C4" s="121" t="s">
        <v>3</v>
      </c>
      <c r="D4" s="121" t="s">
        <v>4</v>
      </c>
      <c r="E4" s="122"/>
      <c r="F4" s="122"/>
      <c r="G4" s="122"/>
      <c r="H4" s="122"/>
      <c r="I4" s="122"/>
      <c r="J4" s="122"/>
      <c r="K4" s="122"/>
      <c r="L4" s="127" t="s">
        <v>5</v>
      </c>
    </row>
    <row r="5" spans="1:12" s="101" customFormat="1" ht="45" customHeight="1">
      <c r="A5" s="124"/>
      <c r="B5" s="126"/>
      <c r="C5" s="122"/>
      <c r="D5" s="102" t="s">
        <v>6</v>
      </c>
      <c r="E5" s="103" t="s">
        <v>7</v>
      </c>
      <c r="F5" s="108" t="s">
        <v>8</v>
      </c>
      <c r="G5" s="104" t="s">
        <v>9</v>
      </c>
      <c r="H5" s="106" t="s">
        <v>10</v>
      </c>
      <c r="I5" s="107" t="s">
        <v>11</v>
      </c>
      <c r="J5" s="103" t="s">
        <v>12</v>
      </c>
      <c r="K5" s="105" t="s">
        <v>13</v>
      </c>
      <c r="L5" s="128"/>
    </row>
    <row r="6" spans="1:12" ht="15.95" customHeight="1">
      <c r="A6" s="4">
        <v>201</v>
      </c>
      <c r="B6" s="5" t="s">
        <v>212</v>
      </c>
      <c r="C6" s="11">
        <f>SUM(C7:C28)</f>
        <v>38104</v>
      </c>
      <c r="D6" s="11">
        <f t="shared" ref="D6:D69" si="0">SUM(E6:K6)</f>
        <v>-8684</v>
      </c>
      <c r="E6" s="11">
        <f t="shared" ref="E6:K6" si="1">SUM(E7:E28)</f>
        <v>0</v>
      </c>
      <c r="F6" s="11">
        <f t="shared" si="1"/>
        <v>0</v>
      </c>
      <c r="G6" s="11">
        <f t="shared" si="1"/>
        <v>0</v>
      </c>
      <c r="H6" s="11">
        <f t="shared" si="1"/>
        <v>0</v>
      </c>
      <c r="I6" s="11">
        <f t="shared" si="1"/>
        <v>0</v>
      </c>
      <c r="J6" s="11">
        <f t="shared" si="1"/>
        <v>5026</v>
      </c>
      <c r="K6" s="11">
        <f t="shared" si="1"/>
        <v>-13710</v>
      </c>
      <c r="L6" s="11">
        <f>C6+D6</f>
        <v>29420</v>
      </c>
    </row>
    <row r="7" spans="1:12" ht="15.95" customHeight="1">
      <c r="A7" s="61">
        <v>20101</v>
      </c>
      <c r="B7" s="6" t="s">
        <v>227</v>
      </c>
      <c r="C7" s="13">
        <v>557</v>
      </c>
      <c r="D7" s="11">
        <f t="shared" si="0"/>
        <v>230</v>
      </c>
      <c r="E7" s="13"/>
      <c r="F7" s="13"/>
      <c r="G7" s="13"/>
      <c r="H7" s="13"/>
      <c r="I7" s="13"/>
      <c r="J7" s="13">
        <v>230</v>
      </c>
      <c r="K7" s="64"/>
      <c r="L7" s="11">
        <f t="shared" ref="L7:L70" si="2">C7+D7</f>
        <v>787</v>
      </c>
    </row>
    <row r="8" spans="1:12" ht="15.95" customHeight="1">
      <c r="A8" s="61">
        <v>20102</v>
      </c>
      <c r="B8" s="6" t="s">
        <v>228</v>
      </c>
      <c r="C8" s="13">
        <v>436</v>
      </c>
      <c r="D8" s="11">
        <f t="shared" si="0"/>
        <v>0</v>
      </c>
      <c r="E8" s="13"/>
      <c r="F8" s="13"/>
      <c r="G8" s="13"/>
      <c r="H8" s="13"/>
      <c r="I8" s="13"/>
      <c r="J8" s="79"/>
      <c r="K8" s="64"/>
      <c r="L8" s="11">
        <f t="shared" si="2"/>
        <v>436</v>
      </c>
    </row>
    <row r="9" spans="1:12" ht="15.95" customHeight="1">
      <c r="A9" s="61">
        <v>20103</v>
      </c>
      <c r="B9" s="6" t="s">
        <v>229</v>
      </c>
      <c r="C9" s="13">
        <v>20336</v>
      </c>
      <c r="D9" s="11">
        <f t="shared" si="0"/>
        <v>-13140</v>
      </c>
      <c r="E9" s="13"/>
      <c r="F9" s="13"/>
      <c r="G9" s="13"/>
      <c r="H9" s="13"/>
      <c r="I9" s="13"/>
      <c r="J9" s="13"/>
      <c r="K9" s="65">
        <v>-13140</v>
      </c>
      <c r="L9" s="11">
        <f t="shared" si="2"/>
        <v>7196</v>
      </c>
    </row>
    <row r="10" spans="1:12" ht="15.95" customHeight="1">
      <c r="A10" s="61">
        <v>20104</v>
      </c>
      <c r="B10" s="6" t="s">
        <v>230</v>
      </c>
      <c r="C10" s="13">
        <v>370</v>
      </c>
      <c r="D10" s="11">
        <f t="shared" si="0"/>
        <v>143</v>
      </c>
      <c r="E10" s="13"/>
      <c r="F10" s="13"/>
      <c r="G10" s="13"/>
      <c r="H10" s="13"/>
      <c r="I10" s="13"/>
      <c r="J10" s="13">
        <v>143</v>
      </c>
      <c r="K10" s="65"/>
      <c r="L10" s="11">
        <f t="shared" si="2"/>
        <v>513</v>
      </c>
    </row>
    <row r="11" spans="1:12" ht="15.95" customHeight="1">
      <c r="A11" s="61">
        <v>20105</v>
      </c>
      <c r="B11" s="6" t="s">
        <v>231</v>
      </c>
      <c r="C11" s="13">
        <v>136</v>
      </c>
      <c r="D11" s="11">
        <f t="shared" si="0"/>
        <v>55</v>
      </c>
      <c r="E11" s="13"/>
      <c r="F11" s="13"/>
      <c r="G11" s="13"/>
      <c r="H11" s="13"/>
      <c r="I11" s="13"/>
      <c r="J11" s="79">
        <v>55</v>
      </c>
      <c r="K11" s="64"/>
      <c r="L11" s="11">
        <f t="shared" si="2"/>
        <v>191</v>
      </c>
    </row>
    <row r="12" spans="1:12" ht="15.95" customHeight="1">
      <c r="A12" s="61">
        <v>20106</v>
      </c>
      <c r="B12" s="6" t="s">
        <v>232</v>
      </c>
      <c r="C12" s="13">
        <v>1453</v>
      </c>
      <c r="D12" s="11">
        <f t="shared" si="0"/>
        <v>190</v>
      </c>
      <c r="E12" s="13"/>
      <c r="F12" s="13"/>
      <c r="G12" s="13"/>
      <c r="H12" s="13"/>
      <c r="I12" s="13"/>
      <c r="J12" s="79">
        <v>190</v>
      </c>
      <c r="K12" s="64"/>
      <c r="L12" s="11">
        <f t="shared" si="2"/>
        <v>1643</v>
      </c>
    </row>
    <row r="13" spans="1:12" ht="15.95" customHeight="1">
      <c r="A13" s="61">
        <v>20107</v>
      </c>
      <c r="B13" s="6" t="s">
        <v>233</v>
      </c>
      <c r="C13" s="13">
        <v>960</v>
      </c>
      <c r="D13" s="11">
        <f t="shared" si="0"/>
        <v>0</v>
      </c>
      <c r="E13" s="13"/>
      <c r="F13" s="13"/>
      <c r="G13" s="13"/>
      <c r="H13" s="13"/>
      <c r="I13" s="13"/>
      <c r="J13" s="79"/>
      <c r="K13" s="64"/>
      <c r="L13" s="11">
        <f t="shared" si="2"/>
        <v>960</v>
      </c>
    </row>
    <row r="14" spans="1:12" ht="15.95" customHeight="1">
      <c r="A14" s="61">
        <v>20108</v>
      </c>
      <c r="B14" s="6" t="s">
        <v>234</v>
      </c>
      <c r="C14" s="13">
        <v>177</v>
      </c>
      <c r="D14" s="11">
        <f t="shared" si="0"/>
        <v>80</v>
      </c>
      <c r="E14" s="13"/>
      <c r="F14" s="13"/>
      <c r="G14" s="13"/>
      <c r="H14" s="13"/>
      <c r="I14" s="13"/>
      <c r="J14" s="79">
        <v>80</v>
      </c>
      <c r="K14" s="64"/>
      <c r="L14" s="11">
        <f t="shared" si="2"/>
        <v>257</v>
      </c>
    </row>
    <row r="15" spans="1:12" ht="15.95" customHeight="1">
      <c r="A15" s="61">
        <v>20110</v>
      </c>
      <c r="B15" s="71" t="s">
        <v>235</v>
      </c>
      <c r="C15" s="13">
        <v>173</v>
      </c>
      <c r="D15" s="11">
        <f t="shared" si="0"/>
        <v>201</v>
      </c>
      <c r="E15" s="13"/>
      <c r="F15" s="13"/>
      <c r="G15" s="13"/>
      <c r="H15" s="13"/>
      <c r="I15" s="13"/>
      <c r="J15" s="79">
        <v>201</v>
      </c>
      <c r="K15" s="64"/>
      <c r="L15" s="11">
        <f t="shared" si="2"/>
        <v>374</v>
      </c>
    </row>
    <row r="16" spans="1:12" ht="15.95" customHeight="1">
      <c r="A16" s="61">
        <v>20111</v>
      </c>
      <c r="B16" s="6" t="s">
        <v>236</v>
      </c>
      <c r="C16" s="13">
        <v>591</v>
      </c>
      <c r="D16" s="11">
        <f t="shared" si="0"/>
        <v>120</v>
      </c>
      <c r="E16" s="13"/>
      <c r="F16" s="13"/>
      <c r="G16" s="13"/>
      <c r="H16" s="13"/>
      <c r="I16" s="13"/>
      <c r="J16" s="13">
        <v>120</v>
      </c>
      <c r="K16" s="65"/>
      <c r="L16" s="11">
        <f t="shared" si="2"/>
        <v>711</v>
      </c>
    </row>
    <row r="17" spans="1:12" ht="15.95" customHeight="1">
      <c r="A17" s="61">
        <v>20113</v>
      </c>
      <c r="B17" s="6" t="s">
        <v>237</v>
      </c>
      <c r="C17" s="13">
        <v>136</v>
      </c>
      <c r="D17" s="11">
        <f t="shared" si="0"/>
        <v>50</v>
      </c>
      <c r="E17" s="13"/>
      <c r="F17" s="13"/>
      <c r="G17" s="13"/>
      <c r="H17" s="13"/>
      <c r="I17" s="13"/>
      <c r="J17" s="79">
        <v>50</v>
      </c>
      <c r="K17" s="64"/>
      <c r="L17" s="11">
        <f t="shared" si="2"/>
        <v>186</v>
      </c>
    </row>
    <row r="18" spans="1:12" ht="15.95" customHeight="1">
      <c r="A18" s="61">
        <v>20123</v>
      </c>
      <c r="B18" s="6" t="s">
        <v>238</v>
      </c>
      <c r="C18" s="13">
        <v>34</v>
      </c>
      <c r="D18" s="11">
        <f t="shared" si="0"/>
        <v>45</v>
      </c>
      <c r="E18" s="13"/>
      <c r="F18" s="13"/>
      <c r="G18" s="13"/>
      <c r="H18" s="13"/>
      <c r="I18" s="13"/>
      <c r="J18" s="79">
        <v>45</v>
      </c>
      <c r="K18" s="64"/>
      <c r="L18" s="11">
        <f t="shared" si="2"/>
        <v>79</v>
      </c>
    </row>
    <row r="19" spans="1:12" ht="15.95" customHeight="1">
      <c r="A19" s="61">
        <v>20126</v>
      </c>
      <c r="B19" s="6" t="s">
        <v>239</v>
      </c>
      <c r="C19" s="13">
        <v>93</v>
      </c>
      <c r="D19" s="11">
        <f t="shared" si="0"/>
        <v>20</v>
      </c>
      <c r="E19" s="13"/>
      <c r="F19" s="13"/>
      <c r="G19" s="13"/>
      <c r="H19" s="13"/>
      <c r="I19" s="13"/>
      <c r="J19" s="79">
        <v>20</v>
      </c>
      <c r="K19" s="64"/>
      <c r="L19" s="11">
        <f t="shared" si="2"/>
        <v>113</v>
      </c>
    </row>
    <row r="20" spans="1:12" ht="15.95" customHeight="1">
      <c r="A20" s="61">
        <v>20128</v>
      </c>
      <c r="B20" s="6" t="s">
        <v>240</v>
      </c>
      <c r="C20" s="13">
        <v>65</v>
      </c>
      <c r="D20" s="11">
        <f t="shared" si="0"/>
        <v>30</v>
      </c>
      <c r="E20" s="13"/>
      <c r="F20" s="13"/>
      <c r="G20" s="13"/>
      <c r="H20" s="13"/>
      <c r="I20" s="13"/>
      <c r="J20" s="79">
        <v>30</v>
      </c>
      <c r="K20" s="64"/>
      <c r="L20" s="11">
        <f t="shared" si="2"/>
        <v>95</v>
      </c>
    </row>
    <row r="21" spans="1:12" ht="15.95" customHeight="1">
      <c r="A21" s="61">
        <v>20129</v>
      </c>
      <c r="B21" s="6" t="s">
        <v>241</v>
      </c>
      <c r="C21" s="13">
        <v>702</v>
      </c>
      <c r="D21" s="11">
        <f t="shared" si="0"/>
        <v>-120</v>
      </c>
      <c r="E21" s="13"/>
      <c r="F21" s="13"/>
      <c r="G21" s="13"/>
      <c r="H21" s="13"/>
      <c r="I21" s="13"/>
      <c r="J21" s="13"/>
      <c r="K21" s="64">
        <v>-120</v>
      </c>
      <c r="L21" s="11">
        <f t="shared" si="2"/>
        <v>582</v>
      </c>
    </row>
    <row r="22" spans="1:12" ht="15.95" customHeight="1">
      <c r="A22" s="61">
        <v>20131</v>
      </c>
      <c r="B22" s="6" t="s">
        <v>242</v>
      </c>
      <c r="C22" s="13">
        <v>378</v>
      </c>
      <c r="D22" s="11">
        <f t="shared" si="0"/>
        <v>-100</v>
      </c>
      <c r="E22" s="13"/>
      <c r="F22" s="13"/>
      <c r="G22" s="13"/>
      <c r="H22" s="13"/>
      <c r="I22" s="13"/>
      <c r="J22" s="13"/>
      <c r="K22" s="64">
        <v>-100</v>
      </c>
      <c r="L22" s="11">
        <f t="shared" si="2"/>
        <v>278</v>
      </c>
    </row>
    <row r="23" spans="1:12" ht="15.95" customHeight="1">
      <c r="A23" s="61">
        <v>20132</v>
      </c>
      <c r="B23" s="6" t="s">
        <v>243</v>
      </c>
      <c r="C23" s="13">
        <v>449</v>
      </c>
      <c r="D23" s="11">
        <f t="shared" si="0"/>
        <v>360</v>
      </c>
      <c r="E23" s="13"/>
      <c r="F23" s="13"/>
      <c r="G23" s="13"/>
      <c r="H23" s="13"/>
      <c r="I23" s="13"/>
      <c r="J23" s="13">
        <v>360</v>
      </c>
      <c r="K23" s="65"/>
      <c r="L23" s="11">
        <f t="shared" si="2"/>
        <v>809</v>
      </c>
    </row>
    <row r="24" spans="1:12" ht="15.95" customHeight="1">
      <c r="A24" s="61">
        <v>20133</v>
      </c>
      <c r="B24" s="6" t="s">
        <v>244</v>
      </c>
      <c r="C24" s="13">
        <v>810</v>
      </c>
      <c r="D24" s="11">
        <f t="shared" si="0"/>
        <v>-350</v>
      </c>
      <c r="E24" s="13"/>
      <c r="F24" s="13"/>
      <c r="G24" s="13"/>
      <c r="H24" s="13"/>
      <c r="I24" s="13"/>
      <c r="J24" s="13"/>
      <c r="K24" s="65">
        <v>-350</v>
      </c>
      <c r="L24" s="11">
        <f t="shared" si="2"/>
        <v>460</v>
      </c>
    </row>
    <row r="25" spans="1:12" ht="15.95" customHeight="1">
      <c r="A25" s="61">
        <v>20134</v>
      </c>
      <c r="B25" s="6" t="s">
        <v>245</v>
      </c>
      <c r="C25" s="13">
        <v>98</v>
      </c>
      <c r="D25" s="11">
        <f t="shared" si="0"/>
        <v>12</v>
      </c>
      <c r="E25" s="13"/>
      <c r="F25" s="13"/>
      <c r="G25" s="13"/>
      <c r="H25" s="13"/>
      <c r="I25" s="13"/>
      <c r="J25" s="13">
        <v>12</v>
      </c>
      <c r="K25" s="64"/>
      <c r="L25" s="11">
        <f t="shared" si="2"/>
        <v>110</v>
      </c>
    </row>
    <row r="26" spans="1:12" ht="15.95" customHeight="1">
      <c r="A26" s="61">
        <v>20136</v>
      </c>
      <c r="B26" s="6" t="s">
        <v>246</v>
      </c>
      <c r="C26" s="13">
        <v>1043</v>
      </c>
      <c r="D26" s="11">
        <f t="shared" si="0"/>
        <v>180</v>
      </c>
      <c r="E26" s="13"/>
      <c r="F26" s="13"/>
      <c r="G26" s="13"/>
      <c r="H26" s="13"/>
      <c r="I26" s="13"/>
      <c r="J26" s="13">
        <v>180</v>
      </c>
      <c r="K26" s="64"/>
      <c r="L26" s="11">
        <f t="shared" si="2"/>
        <v>1223</v>
      </c>
    </row>
    <row r="27" spans="1:12" ht="15.95" customHeight="1">
      <c r="A27" s="61">
        <v>20138</v>
      </c>
      <c r="B27" s="7" t="s">
        <v>287</v>
      </c>
      <c r="C27" s="13">
        <v>1503</v>
      </c>
      <c r="D27" s="11">
        <f t="shared" si="0"/>
        <v>50</v>
      </c>
      <c r="E27" s="13"/>
      <c r="F27" s="13"/>
      <c r="G27" s="13"/>
      <c r="H27" s="13"/>
      <c r="I27" s="13"/>
      <c r="J27" s="13">
        <v>50</v>
      </c>
      <c r="K27" s="64"/>
      <c r="L27" s="11">
        <f t="shared" si="2"/>
        <v>1553</v>
      </c>
    </row>
    <row r="28" spans="1:12" ht="15.95" customHeight="1">
      <c r="A28" s="61">
        <v>20199</v>
      </c>
      <c r="B28" s="6" t="s">
        <v>247</v>
      </c>
      <c r="C28" s="13">
        <v>7604</v>
      </c>
      <c r="D28" s="11">
        <f t="shared" si="0"/>
        <v>3260</v>
      </c>
      <c r="E28" s="13"/>
      <c r="F28" s="13"/>
      <c r="G28" s="64"/>
      <c r="H28" s="64"/>
      <c r="I28" s="64"/>
      <c r="J28" s="64">
        <v>3260</v>
      </c>
      <c r="K28" s="64"/>
      <c r="L28" s="11">
        <f t="shared" si="2"/>
        <v>10864</v>
      </c>
    </row>
    <row r="29" spans="1:12" ht="15.95" customHeight="1">
      <c r="A29" s="4">
        <v>204</v>
      </c>
      <c r="B29" s="5" t="s">
        <v>213</v>
      </c>
      <c r="C29" s="11">
        <f>SUM(C30:C37)</f>
        <v>11252</v>
      </c>
      <c r="D29" s="11">
        <f t="shared" si="0"/>
        <v>1736</v>
      </c>
      <c r="E29" s="11">
        <f t="shared" ref="E29:K29" si="3">SUM(E30:E37)</f>
        <v>0</v>
      </c>
      <c r="F29" s="11">
        <f t="shared" si="3"/>
        <v>0</v>
      </c>
      <c r="G29" s="11">
        <f t="shared" si="3"/>
        <v>300</v>
      </c>
      <c r="H29" s="11">
        <f t="shared" si="3"/>
        <v>0</v>
      </c>
      <c r="I29" s="11">
        <f t="shared" si="3"/>
        <v>0</v>
      </c>
      <c r="J29" s="11">
        <f t="shared" si="3"/>
        <v>1436</v>
      </c>
      <c r="K29" s="11">
        <f t="shared" si="3"/>
        <v>0</v>
      </c>
      <c r="L29" s="11">
        <f t="shared" si="2"/>
        <v>12988</v>
      </c>
    </row>
    <row r="30" spans="1:12" ht="15.75">
      <c r="A30" s="61">
        <v>20401</v>
      </c>
      <c r="B30" s="6" t="s">
        <v>248</v>
      </c>
      <c r="C30" s="13">
        <v>70</v>
      </c>
      <c r="D30" s="11">
        <f t="shared" si="0"/>
        <v>0</v>
      </c>
      <c r="E30" s="13"/>
      <c r="F30" s="13"/>
      <c r="G30" s="13"/>
      <c r="H30" s="13"/>
      <c r="I30" s="13"/>
      <c r="J30" s="13"/>
      <c r="K30" s="64"/>
      <c r="L30" s="11">
        <f t="shared" si="2"/>
        <v>70</v>
      </c>
    </row>
    <row r="31" spans="1:12" ht="15.95" customHeight="1">
      <c r="A31" s="61">
        <v>20402</v>
      </c>
      <c r="B31" s="6" t="s">
        <v>249</v>
      </c>
      <c r="C31" s="13">
        <v>7639</v>
      </c>
      <c r="D31" s="11">
        <f t="shared" si="0"/>
        <v>650</v>
      </c>
      <c r="E31" s="13"/>
      <c r="F31" s="13"/>
      <c r="G31" s="13"/>
      <c r="H31" s="13"/>
      <c r="I31" s="13"/>
      <c r="J31" s="79">
        <v>650</v>
      </c>
      <c r="K31" s="64"/>
      <c r="L31" s="11">
        <f t="shared" si="2"/>
        <v>8289</v>
      </c>
    </row>
    <row r="32" spans="1:12" ht="15.95" customHeight="1">
      <c r="A32" s="61">
        <v>20403</v>
      </c>
      <c r="B32" s="7" t="s">
        <v>14</v>
      </c>
      <c r="C32" s="13"/>
      <c r="D32" s="11">
        <f t="shared" si="0"/>
        <v>20</v>
      </c>
      <c r="E32" s="13"/>
      <c r="F32" s="13"/>
      <c r="G32" s="13"/>
      <c r="H32" s="13"/>
      <c r="I32" s="13"/>
      <c r="J32" s="79">
        <v>20</v>
      </c>
      <c r="K32" s="64"/>
      <c r="L32" s="11">
        <f t="shared" si="2"/>
        <v>20</v>
      </c>
    </row>
    <row r="33" spans="1:12" ht="15.95" customHeight="1">
      <c r="A33" s="61">
        <v>20404</v>
      </c>
      <c r="B33" s="6" t="s">
        <v>250</v>
      </c>
      <c r="C33" s="13">
        <v>671</v>
      </c>
      <c r="D33" s="11">
        <f t="shared" si="0"/>
        <v>256</v>
      </c>
      <c r="E33" s="13"/>
      <c r="F33" s="13"/>
      <c r="G33" s="13"/>
      <c r="H33" s="13"/>
      <c r="I33" s="13"/>
      <c r="J33" s="79">
        <v>256</v>
      </c>
      <c r="K33" s="64"/>
      <c r="L33" s="11">
        <f t="shared" si="2"/>
        <v>927</v>
      </c>
    </row>
    <row r="34" spans="1:12" ht="15.95" customHeight="1">
      <c r="A34" s="61">
        <v>20405</v>
      </c>
      <c r="B34" s="6" t="s">
        <v>251</v>
      </c>
      <c r="C34" s="13">
        <v>1281</v>
      </c>
      <c r="D34" s="11">
        <f t="shared" si="0"/>
        <v>300</v>
      </c>
      <c r="E34" s="13"/>
      <c r="F34" s="13"/>
      <c r="G34" s="13"/>
      <c r="H34" s="13"/>
      <c r="I34" s="13"/>
      <c r="J34" s="79">
        <v>300</v>
      </c>
      <c r="K34" s="64"/>
      <c r="L34" s="11">
        <f t="shared" si="2"/>
        <v>1581</v>
      </c>
    </row>
    <row r="35" spans="1:12" ht="15.95" customHeight="1">
      <c r="A35" s="61">
        <v>20406</v>
      </c>
      <c r="B35" s="6" t="s">
        <v>252</v>
      </c>
      <c r="C35" s="13">
        <v>626</v>
      </c>
      <c r="D35" s="11">
        <f t="shared" si="0"/>
        <v>0</v>
      </c>
      <c r="E35" s="13"/>
      <c r="F35" s="13"/>
      <c r="G35" s="13"/>
      <c r="H35" s="13"/>
      <c r="I35" s="13"/>
      <c r="J35" s="79"/>
      <c r="K35" s="64"/>
      <c r="L35" s="11">
        <f t="shared" si="2"/>
        <v>626</v>
      </c>
    </row>
    <row r="36" spans="1:12" ht="15.95" customHeight="1">
      <c r="A36" s="61">
        <v>20409</v>
      </c>
      <c r="B36" s="6" t="s">
        <v>253</v>
      </c>
      <c r="C36" s="13">
        <v>57</v>
      </c>
      <c r="D36" s="11">
        <f t="shared" si="0"/>
        <v>10</v>
      </c>
      <c r="E36" s="13"/>
      <c r="F36" s="13"/>
      <c r="G36" s="13"/>
      <c r="H36" s="13"/>
      <c r="I36" s="13"/>
      <c r="J36" s="13">
        <v>10</v>
      </c>
      <c r="K36" s="64"/>
      <c r="L36" s="11">
        <f t="shared" si="2"/>
        <v>67</v>
      </c>
    </row>
    <row r="37" spans="1:12" ht="15.95" customHeight="1">
      <c r="A37" s="61">
        <v>20499</v>
      </c>
      <c r="B37" s="6" t="s">
        <v>254</v>
      </c>
      <c r="C37" s="13">
        <v>908</v>
      </c>
      <c r="D37" s="11">
        <f t="shared" si="0"/>
        <v>500</v>
      </c>
      <c r="E37" s="13"/>
      <c r="F37" s="13"/>
      <c r="G37" s="13">
        <v>300</v>
      </c>
      <c r="H37" s="13"/>
      <c r="I37" s="13"/>
      <c r="J37" s="13">
        <v>200</v>
      </c>
      <c r="K37" s="64"/>
      <c r="L37" s="11">
        <f t="shared" si="2"/>
        <v>1408</v>
      </c>
    </row>
    <row r="38" spans="1:12" ht="15.95" customHeight="1">
      <c r="A38" s="4">
        <v>205</v>
      </c>
      <c r="B38" s="5" t="s">
        <v>214</v>
      </c>
      <c r="C38" s="11">
        <v>26783</v>
      </c>
      <c r="D38" s="11">
        <f t="shared" si="0"/>
        <v>24092</v>
      </c>
      <c r="E38" s="11"/>
      <c r="F38" s="11"/>
      <c r="G38" s="11"/>
      <c r="H38" s="11"/>
      <c r="I38" s="11"/>
      <c r="J38" s="80">
        <v>24092</v>
      </c>
      <c r="K38" s="63"/>
      <c r="L38" s="11">
        <f t="shared" si="2"/>
        <v>50875</v>
      </c>
    </row>
    <row r="39" spans="1:12" ht="15" customHeight="1">
      <c r="A39" s="4">
        <v>206</v>
      </c>
      <c r="B39" s="5" t="s">
        <v>215</v>
      </c>
      <c r="C39" s="11">
        <v>1912</v>
      </c>
      <c r="D39" s="11">
        <f t="shared" si="0"/>
        <v>0</v>
      </c>
      <c r="E39" s="11"/>
      <c r="F39" s="11"/>
      <c r="G39" s="11"/>
      <c r="H39" s="11"/>
      <c r="I39" s="81"/>
      <c r="J39" s="82"/>
      <c r="K39" s="66"/>
      <c r="L39" s="11">
        <f t="shared" si="2"/>
        <v>1912</v>
      </c>
    </row>
    <row r="40" spans="1:12" ht="15.95" customHeight="1">
      <c r="A40" s="4">
        <v>207</v>
      </c>
      <c r="B40" s="5" t="s">
        <v>15</v>
      </c>
      <c r="C40" s="11">
        <f>SUM(C41:C46)</f>
        <v>3468</v>
      </c>
      <c r="D40" s="11">
        <f t="shared" si="0"/>
        <v>1753</v>
      </c>
      <c r="E40" s="11">
        <f>SUM(E41:E46)</f>
        <v>0</v>
      </c>
      <c r="F40" s="11">
        <f t="shared" ref="F40:K40" si="4">SUM(F41:F46)</f>
        <v>0</v>
      </c>
      <c r="G40" s="11">
        <f t="shared" si="4"/>
        <v>0</v>
      </c>
      <c r="H40" s="11">
        <f t="shared" si="4"/>
        <v>0</v>
      </c>
      <c r="I40" s="11">
        <f t="shared" si="4"/>
        <v>1000</v>
      </c>
      <c r="J40" s="11">
        <f t="shared" si="4"/>
        <v>753</v>
      </c>
      <c r="K40" s="11">
        <f t="shared" si="4"/>
        <v>0</v>
      </c>
      <c r="L40" s="11">
        <f t="shared" si="2"/>
        <v>5221</v>
      </c>
    </row>
    <row r="41" spans="1:12" ht="16.5" customHeight="1">
      <c r="A41" s="61">
        <v>20701</v>
      </c>
      <c r="B41" s="6" t="s">
        <v>255</v>
      </c>
      <c r="C41" s="13">
        <v>1671</v>
      </c>
      <c r="D41" s="11">
        <f t="shared" si="0"/>
        <v>0</v>
      </c>
      <c r="E41" s="13"/>
      <c r="F41" s="13"/>
      <c r="G41" s="13"/>
      <c r="H41" s="13"/>
      <c r="I41" s="13"/>
      <c r="J41" s="13"/>
      <c r="K41" s="64"/>
      <c r="L41" s="11">
        <f t="shared" si="2"/>
        <v>1671</v>
      </c>
    </row>
    <row r="42" spans="1:12" ht="15.95" customHeight="1">
      <c r="A42" s="61">
        <v>20702</v>
      </c>
      <c r="B42" s="6" t="s">
        <v>256</v>
      </c>
      <c r="C42" s="13">
        <v>1060</v>
      </c>
      <c r="D42" s="11">
        <f t="shared" si="0"/>
        <v>1300</v>
      </c>
      <c r="E42" s="13"/>
      <c r="F42" s="13"/>
      <c r="G42" s="13"/>
      <c r="H42" s="13"/>
      <c r="I42" s="13">
        <v>1000</v>
      </c>
      <c r="J42" s="13">
        <v>300</v>
      </c>
      <c r="K42" s="64"/>
      <c r="L42" s="11">
        <f t="shared" si="2"/>
        <v>2360</v>
      </c>
    </row>
    <row r="43" spans="1:12" ht="15.95" customHeight="1">
      <c r="A43" s="61">
        <v>20703</v>
      </c>
      <c r="B43" s="7" t="s">
        <v>16</v>
      </c>
      <c r="C43" s="13"/>
      <c r="D43" s="11">
        <f t="shared" si="0"/>
        <v>135</v>
      </c>
      <c r="E43" s="13"/>
      <c r="F43" s="13"/>
      <c r="G43" s="13"/>
      <c r="H43" s="13"/>
      <c r="I43" s="13"/>
      <c r="J43" s="13">
        <v>135</v>
      </c>
      <c r="K43" s="64"/>
      <c r="L43" s="11">
        <f t="shared" si="2"/>
        <v>135</v>
      </c>
    </row>
    <row r="44" spans="1:12" ht="15.95" customHeight="1">
      <c r="A44" s="61">
        <v>20706</v>
      </c>
      <c r="B44" s="7" t="s">
        <v>17</v>
      </c>
      <c r="C44" s="13">
        <v>5</v>
      </c>
      <c r="D44" s="11">
        <f t="shared" si="0"/>
        <v>65</v>
      </c>
      <c r="E44" s="13"/>
      <c r="F44" s="13"/>
      <c r="G44" s="13"/>
      <c r="H44" s="13"/>
      <c r="I44" s="13"/>
      <c r="J44" s="79">
        <v>65</v>
      </c>
      <c r="K44" s="64"/>
      <c r="L44" s="11">
        <f t="shared" si="2"/>
        <v>70</v>
      </c>
    </row>
    <row r="45" spans="1:12" ht="15.95" customHeight="1">
      <c r="A45" s="61">
        <v>20708</v>
      </c>
      <c r="B45" s="7" t="s">
        <v>18</v>
      </c>
      <c r="C45" s="13">
        <v>195</v>
      </c>
      <c r="D45" s="11">
        <f t="shared" si="0"/>
        <v>0</v>
      </c>
      <c r="E45" s="13"/>
      <c r="F45" s="13"/>
      <c r="G45" s="13"/>
      <c r="H45" s="13"/>
      <c r="I45" s="13"/>
      <c r="J45" s="79"/>
      <c r="K45" s="64"/>
      <c r="L45" s="11">
        <f t="shared" si="2"/>
        <v>195</v>
      </c>
    </row>
    <row r="46" spans="1:12" ht="15.95" customHeight="1">
      <c r="A46" s="61">
        <v>20799</v>
      </c>
      <c r="B46" s="6" t="s">
        <v>257</v>
      </c>
      <c r="C46" s="13">
        <v>537</v>
      </c>
      <c r="D46" s="11">
        <f t="shared" si="0"/>
        <v>253</v>
      </c>
      <c r="E46" s="13"/>
      <c r="F46" s="13"/>
      <c r="G46" s="13"/>
      <c r="H46" s="13"/>
      <c r="I46" s="13"/>
      <c r="J46" s="79">
        <v>253</v>
      </c>
      <c r="K46" s="64"/>
      <c r="L46" s="11">
        <f t="shared" si="2"/>
        <v>790</v>
      </c>
    </row>
    <row r="47" spans="1:12" ht="15.95" customHeight="1">
      <c r="A47" s="4">
        <v>208</v>
      </c>
      <c r="B47" s="5" t="s">
        <v>19</v>
      </c>
      <c r="C47" s="11">
        <f>SUM(C48:C60)</f>
        <v>43938</v>
      </c>
      <c r="D47" s="11">
        <f t="shared" si="0"/>
        <v>11953</v>
      </c>
      <c r="E47" s="11">
        <f t="shared" ref="E47:K47" si="5">SUM(E48:E60)</f>
        <v>0</v>
      </c>
      <c r="F47" s="11">
        <f t="shared" si="5"/>
        <v>0</v>
      </c>
      <c r="G47" s="11">
        <f t="shared" si="5"/>
        <v>0</v>
      </c>
      <c r="H47" s="11">
        <f t="shared" si="5"/>
        <v>0</v>
      </c>
      <c r="I47" s="11">
        <f t="shared" si="5"/>
        <v>0</v>
      </c>
      <c r="J47" s="11">
        <f t="shared" si="5"/>
        <v>24719</v>
      </c>
      <c r="K47" s="11">
        <f t="shared" si="5"/>
        <v>-12766</v>
      </c>
      <c r="L47" s="11">
        <f t="shared" si="2"/>
        <v>55891</v>
      </c>
    </row>
    <row r="48" spans="1:12" ht="15.95" customHeight="1">
      <c r="A48" s="61">
        <v>20801</v>
      </c>
      <c r="B48" s="6" t="s">
        <v>258</v>
      </c>
      <c r="C48" s="13">
        <v>5332</v>
      </c>
      <c r="D48" s="11">
        <f t="shared" si="0"/>
        <v>1500</v>
      </c>
      <c r="E48" s="13"/>
      <c r="F48" s="13"/>
      <c r="G48" s="13"/>
      <c r="H48" s="13"/>
      <c r="I48" s="13"/>
      <c r="J48" s="12">
        <v>1500</v>
      </c>
      <c r="K48" s="64"/>
      <c r="L48" s="11">
        <f t="shared" si="2"/>
        <v>6832</v>
      </c>
    </row>
    <row r="49" spans="1:12" ht="15.95" customHeight="1">
      <c r="A49" s="61">
        <v>20802</v>
      </c>
      <c r="B49" s="6" t="s">
        <v>259</v>
      </c>
      <c r="C49" s="13">
        <v>2803</v>
      </c>
      <c r="D49" s="11">
        <f t="shared" si="0"/>
        <v>0</v>
      </c>
      <c r="E49" s="13"/>
      <c r="F49" s="13"/>
      <c r="G49" s="13"/>
      <c r="H49" s="13"/>
      <c r="I49" s="13"/>
      <c r="J49" s="12"/>
      <c r="K49" s="64"/>
      <c r="L49" s="11">
        <f t="shared" si="2"/>
        <v>2803</v>
      </c>
    </row>
    <row r="50" spans="1:12" s="73" customFormat="1" ht="15.95" customHeight="1">
      <c r="A50" s="8">
        <v>20805</v>
      </c>
      <c r="B50" s="72" t="s">
        <v>43</v>
      </c>
      <c r="C50" s="13">
        <v>1828</v>
      </c>
      <c r="D50" s="11">
        <f t="shared" si="0"/>
        <v>17500</v>
      </c>
      <c r="E50" s="13"/>
      <c r="F50" s="13"/>
      <c r="G50" s="13"/>
      <c r="H50" s="13"/>
      <c r="I50" s="13"/>
      <c r="J50" s="13">
        <v>17500</v>
      </c>
      <c r="K50" s="64"/>
      <c r="L50" s="11">
        <f t="shared" si="2"/>
        <v>19328</v>
      </c>
    </row>
    <row r="51" spans="1:12" s="73" customFormat="1" ht="15.95" customHeight="1">
      <c r="A51" s="8">
        <v>20807</v>
      </c>
      <c r="B51" s="9" t="s">
        <v>260</v>
      </c>
      <c r="C51" s="13">
        <v>507</v>
      </c>
      <c r="D51" s="11">
        <f t="shared" si="0"/>
        <v>0</v>
      </c>
      <c r="E51" s="13"/>
      <c r="F51" s="13"/>
      <c r="G51" s="13"/>
      <c r="H51" s="13"/>
      <c r="I51" s="13"/>
      <c r="J51" s="13"/>
      <c r="K51" s="64"/>
      <c r="L51" s="11">
        <f t="shared" si="2"/>
        <v>507</v>
      </c>
    </row>
    <row r="52" spans="1:12" s="73" customFormat="1" ht="15.95" customHeight="1">
      <c r="A52" s="8">
        <v>20808</v>
      </c>
      <c r="B52" s="9" t="s">
        <v>261</v>
      </c>
      <c r="C52" s="13">
        <v>6</v>
      </c>
      <c r="D52" s="11">
        <f t="shared" si="0"/>
        <v>2000</v>
      </c>
      <c r="E52" s="13"/>
      <c r="F52" s="13"/>
      <c r="G52" s="13"/>
      <c r="H52" s="13"/>
      <c r="I52" s="13"/>
      <c r="J52" s="13">
        <v>2000</v>
      </c>
      <c r="K52" s="64"/>
      <c r="L52" s="11">
        <f t="shared" si="2"/>
        <v>2006</v>
      </c>
    </row>
    <row r="53" spans="1:12" ht="15.95" customHeight="1">
      <c r="A53" s="61">
        <v>20809</v>
      </c>
      <c r="B53" s="6" t="s">
        <v>262</v>
      </c>
      <c r="C53" s="13">
        <v>131</v>
      </c>
      <c r="D53" s="11">
        <f t="shared" si="0"/>
        <v>90</v>
      </c>
      <c r="E53" s="13"/>
      <c r="F53" s="13"/>
      <c r="G53" s="13"/>
      <c r="H53" s="13"/>
      <c r="I53" s="13"/>
      <c r="J53" s="12">
        <v>90</v>
      </c>
      <c r="K53" s="64"/>
      <c r="L53" s="11">
        <f t="shared" si="2"/>
        <v>221</v>
      </c>
    </row>
    <row r="54" spans="1:12" ht="15.95" customHeight="1">
      <c r="A54" s="61">
        <v>20810</v>
      </c>
      <c r="B54" s="6" t="s">
        <v>263</v>
      </c>
      <c r="C54" s="13">
        <v>6</v>
      </c>
      <c r="D54" s="11">
        <f t="shared" si="0"/>
        <v>50</v>
      </c>
      <c r="E54" s="13"/>
      <c r="F54" s="13"/>
      <c r="G54" s="13"/>
      <c r="H54" s="13"/>
      <c r="I54" s="13"/>
      <c r="J54" s="12">
        <v>50</v>
      </c>
      <c r="K54" s="64"/>
      <c r="L54" s="11">
        <f t="shared" si="2"/>
        <v>56</v>
      </c>
    </row>
    <row r="55" spans="1:12" ht="16.5" customHeight="1">
      <c r="A55" s="61">
        <v>20811</v>
      </c>
      <c r="B55" s="6" t="s">
        <v>264</v>
      </c>
      <c r="C55" s="13">
        <v>282</v>
      </c>
      <c r="D55" s="11">
        <f t="shared" si="0"/>
        <v>-90</v>
      </c>
      <c r="E55" s="13"/>
      <c r="F55" s="13"/>
      <c r="G55" s="13"/>
      <c r="H55" s="13"/>
      <c r="I55" s="13"/>
      <c r="J55" s="12"/>
      <c r="K55" s="64">
        <v>-90</v>
      </c>
      <c r="L55" s="11">
        <f t="shared" si="2"/>
        <v>192</v>
      </c>
    </row>
    <row r="56" spans="1:12" ht="15.95" customHeight="1">
      <c r="A56" s="61">
        <v>20816</v>
      </c>
      <c r="B56" s="7" t="s">
        <v>288</v>
      </c>
      <c r="C56" s="13">
        <v>1</v>
      </c>
      <c r="D56" s="11">
        <f t="shared" si="0"/>
        <v>15</v>
      </c>
      <c r="E56" s="13"/>
      <c r="F56" s="13"/>
      <c r="G56" s="13"/>
      <c r="H56" s="13"/>
      <c r="I56" s="13"/>
      <c r="J56" s="12">
        <v>15</v>
      </c>
      <c r="K56" s="64"/>
      <c r="L56" s="11">
        <f t="shared" si="2"/>
        <v>16</v>
      </c>
    </row>
    <row r="57" spans="1:12" ht="15.95" customHeight="1">
      <c r="A57" s="61">
        <v>20819</v>
      </c>
      <c r="B57" s="7" t="s">
        <v>289</v>
      </c>
      <c r="C57" s="13">
        <v>220</v>
      </c>
      <c r="D57" s="11">
        <f t="shared" si="0"/>
        <v>3464</v>
      </c>
      <c r="E57" s="13"/>
      <c r="F57" s="13"/>
      <c r="G57" s="13"/>
      <c r="H57" s="13"/>
      <c r="I57" s="13"/>
      <c r="J57" s="13">
        <v>3464</v>
      </c>
      <c r="K57" s="64"/>
      <c r="L57" s="11">
        <f t="shared" si="2"/>
        <v>3684</v>
      </c>
    </row>
    <row r="58" spans="1:12" ht="15.95" customHeight="1">
      <c r="A58" s="61">
        <v>20826</v>
      </c>
      <c r="B58" s="6" t="s">
        <v>265</v>
      </c>
      <c r="C58" s="13">
        <v>28602</v>
      </c>
      <c r="D58" s="11">
        <f t="shared" si="0"/>
        <v>-10576</v>
      </c>
      <c r="E58" s="13"/>
      <c r="F58" s="13"/>
      <c r="G58" s="13"/>
      <c r="H58" s="13"/>
      <c r="I58" s="13"/>
      <c r="J58" s="13"/>
      <c r="K58" s="64">
        <v>-10576</v>
      </c>
      <c r="L58" s="11">
        <f t="shared" si="2"/>
        <v>18026</v>
      </c>
    </row>
    <row r="59" spans="1:12" ht="15.95" customHeight="1">
      <c r="A59" s="61">
        <v>20828</v>
      </c>
      <c r="B59" s="6" t="s">
        <v>44</v>
      </c>
      <c r="C59" s="13"/>
      <c r="D59" s="11">
        <f t="shared" si="0"/>
        <v>100</v>
      </c>
      <c r="E59" s="13"/>
      <c r="F59" s="13"/>
      <c r="G59" s="13"/>
      <c r="H59" s="13"/>
      <c r="I59" s="13"/>
      <c r="J59" s="13">
        <v>100</v>
      </c>
      <c r="K59" s="64"/>
      <c r="L59" s="11">
        <f t="shared" si="2"/>
        <v>100</v>
      </c>
    </row>
    <row r="60" spans="1:12" ht="15.95" customHeight="1">
      <c r="A60" s="61">
        <v>20899</v>
      </c>
      <c r="B60" s="6" t="s">
        <v>266</v>
      </c>
      <c r="C60" s="13">
        <v>4220</v>
      </c>
      <c r="D60" s="11">
        <f t="shared" si="0"/>
        <v>-2100</v>
      </c>
      <c r="E60" s="13"/>
      <c r="F60" s="13"/>
      <c r="G60" s="13"/>
      <c r="H60" s="13"/>
      <c r="I60" s="13"/>
      <c r="J60" s="13"/>
      <c r="K60" s="64">
        <v>-2100</v>
      </c>
      <c r="L60" s="11">
        <f t="shared" si="2"/>
        <v>2120</v>
      </c>
    </row>
    <row r="61" spans="1:12" ht="15.95" customHeight="1">
      <c r="A61" s="4">
        <v>210</v>
      </c>
      <c r="B61" s="5" t="s">
        <v>39</v>
      </c>
      <c r="C61" s="11">
        <v>18651</v>
      </c>
      <c r="D61" s="11">
        <f t="shared" si="0"/>
        <v>18455</v>
      </c>
      <c r="E61" s="11"/>
      <c r="F61" s="11"/>
      <c r="G61" s="11">
        <v>300</v>
      </c>
      <c r="H61" s="11"/>
      <c r="I61" s="11"/>
      <c r="J61" s="11">
        <v>18155</v>
      </c>
      <c r="K61" s="63"/>
      <c r="L61" s="11">
        <f t="shared" si="2"/>
        <v>37106</v>
      </c>
    </row>
    <row r="62" spans="1:12" ht="15.95" customHeight="1">
      <c r="A62" s="4">
        <v>211</v>
      </c>
      <c r="B62" s="5" t="s">
        <v>40</v>
      </c>
      <c r="C62" s="11">
        <v>5033</v>
      </c>
      <c r="D62" s="11">
        <f t="shared" si="0"/>
        <v>200</v>
      </c>
      <c r="E62" s="11"/>
      <c r="F62" s="11"/>
      <c r="G62" s="11">
        <v>200</v>
      </c>
      <c r="H62" s="11"/>
      <c r="I62" s="11"/>
      <c r="J62" s="82"/>
      <c r="K62" s="63"/>
      <c r="L62" s="11">
        <f t="shared" si="2"/>
        <v>5233</v>
      </c>
    </row>
    <row r="63" spans="1:12" ht="15.95" customHeight="1">
      <c r="A63" s="4">
        <v>212</v>
      </c>
      <c r="B63" s="5" t="s">
        <v>216</v>
      </c>
      <c r="C63" s="11">
        <f>SUM(C64:C68)</f>
        <v>6110</v>
      </c>
      <c r="D63" s="11">
        <f t="shared" si="0"/>
        <v>29506</v>
      </c>
      <c r="E63" s="11">
        <f t="shared" ref="E63:K63" si="6">SUM(E64:E68)</f>
        <v>0</v>
      </c>
      <c r="F63" s="11">
        <f t="shared" si="6"/>
        <v>0</v>
      </c>
      <c r="G63" s="11">
        <f t="shared" si="6"/>
        <v>302</v>
      </c>
      <c r="H63" s="11">
        <f t="shared" si="6"/>
        <v>0</v>
      </c>
      <c r="I63" s="11">
        <f t="shared" si="6"/>
        <v>600</v>
      </c>
      <c r="J63" s="11">
        <f t="shared" si="6"/>
        <v>29454</v>
      </c>
      <c r="K63" s="11">
        <f t="shared" si="6"/>
        <v>-850</v>
      </c>
      <c r="L63" s="11">
        <f t="shared" si="2"/>
        <v>35616</v>
      </c>
    </row>
    <row r="64" spans="1:12" ht="15.95" customHeight="1">
      <c r="A64" s="61">
        <v>21201</v>
      </c>
      <c r="B64" s="6" t="s">
        <v>267</v>
      </c>
      <c r="C64" s="13">
        <v>2592</v>
      </c>
      <c r="D64" s="11">
        <f t="shared" si="0"/>
        <v>819</v>
      </c>
      <c r="E64" s="13"/>
      <c r="F64" s="13"/>
      <c r="G64" s="13"/>
      <c r="H64" s="13"/>
      <c r="I64" s="13"/>
      <c r="J64" s="13">
        <v>819</v>
      </c>
      <c r="K64" s="64"/>
      <c r="L64" s="11">
        <f t="shared" si="2"/>
        <v>3411</v>
      </c>
    </row>
    <row r="65" spans="1:12" ht="15.95" customHeight="1">
      <c r="A65" s="61">
        <v>21202</v>
      </c>
      <c r="B65" s="6" t="s">
        <v>268</v>
      </c>
      <c r="C65" s="13">
        <v>201</v>
      </c>
      <c r="D65" s="11">
        <f t="shared" si="0"/>
        <v>-170</v>
      </c>
      <c r="E65" s="13"/>
      <c r="F65" s="13"/>
      <c r="G65" s="13"/>
      <c r="H65" s="13"/>
      <c r="I65" s="13"/>
      <c r="J65" s="13"/>
      <c r="K65" s="64">
        <v>-170</v>
      </c>
      <c r="L65" s="11">
        <f t="shared" si="2"/>
        <v>31</v>
      </c>
    </row>
    <row r="66" spans="1:12" ht="15.95" customHeight="1">
      <c r="A66" s="61">
        <v>21203</v>
      </c>
      <c r="B66" s="6" t="s">
        <v>269</v>
      </c>
      <c r="C66" s="13">
        <v>813</v>
      </c>
      <c r="D66" s="11">
        <f t="shared" si="0"/>
        <v>18035</v>
      </c>
      <c r="E66" s="13"/>
      <c r="F66" s="13"/>
      <c r="G66" s="13"/>
      <c r="H66" s="13"/>
      <c r="I66" s="13">
        <f>400+200</f>
        <v>600</v>
      </c>
      <c r="J66" s="13">
        <v>17435</v>
      </c>
      <c r="K66" s="64"/>
      <c r="L66" s="11">
        <f t="shared" si="2"/>
        <v>18848</v>
      </c>
    </row>
    <row r="67" spans="1:12" ht="15.95" customHeight="1">
      <c r="A67" s="61">
        <v>21205</v>
      </c>
      <c r="B67" s="6" t="s">
        <v>270</v>
      </c>
      <c r="C67" s="13">
        <v>1178</v>
      </c>
      <c r="D67" s="11">
        <f t="shared" si="0"/>
        <v>-680</v>
      </c>
      <c r="E67" s="13"/>
      <c r="F67" s="13"/>
      <c r="G67" s="13"/>
      <c r="H67" s="13"/>
      <c r="I67" s="13"/>
      <c r="J67" s="13"/>
      <c r="K67" s="64">
        <v>-680</v>
      </c>
      <c r="L67" s="11">
        <f t="shared" si="2"/>
        <v>498</v>
      </c>
    </row>
    <row r="68" spans="1:12" ht="15.95" customHeight="1">
      <c r="A68" s="61">
        <v>21299</v>
      </c>
      <c r="B68" s="6" t="s">
        <v>217</v>
      </c>
      <c r="C68" s="13">
        <v>1326</v>
      </c>
      <c r="D68" s="11">
        <f t="shared" si="0"/>
        <v>11502</v>
      </c>
      <c r="E68" s="13"/>
      <c r="F68" s="13"/>
      <c r="G68" s="13">
        <v>302</v>
      </c>
      <c r="H68" s="13"/>
      <c r="I68" s="13"/>
      <c r="J68" s="13">
        <v>11200</v>
      </c>
      <c r="K68" s="64"/>
      <c r="L68" s="11">
        <f t="shared" si="2"/>
        <v>12828</v>
      </c>
    </row>
    <row r="69" spans="1:12" ht="15.95" customHeight="1">
      <c r="A69" s="14">
        <v>213</v>
      </c>
      <c r="B69" s="15" t="s">
        <v>218</v>
      </c>
      <c r="C69" s="63">
        <f>SUM(C70:C77)</f>
        <v>22877</v>
      </c>
      <c r="D69" s="11">
        <f t="shared" si="0"/>
        <v>-4714</v>
      </c>
      <c r="E69" s="11">
        <f t="shared" ref="E69:K69" si="7">SUM(E70:E77)</f>
        <v>0</v>
      </c>
      <c r="F69" s="11">
        <f t="shared" si="7"/>
        <v>0</v>
      </c>
      <c r="G69" s="11">
        <f t="shared" si="7"/>
        <v>1070</v>
      </c>
      <c r="H69" s="11">
        <f t="shared" si="7"/>
        <v>0</v>
      </c>
      <c r="I69" s="11">
        <f t="shared" si="7"/>
        <v>600</v>
      </c>
      <c r="J69" s="11">
        <f t="shared" si="7"/>
        <v>3150</v>
      </c>
      <c r="K69" s="11">
        <f t="shared" si="7"/>
        <v>-9534</v>
      </c>
      <c r="L69" s="11">
        <f t="shared" si="2"/>
        <v>18163</v>
      </c>
    </row>
    <row r="70" spans="1:12" ht="15.75">
      <c r="A70" s="61">
        <v>21301</v>
      </c>
      <c r="B70" s="6" t="s">
        <v>271</v>
      </c>
      <c r="C70" s="13">
        <v>5683</v>
      </c>
      <c r="D70" s="11">
        <f t="shared" ref="D70:D114" si="8">SUM(E70:K70)</f>
        <v>-1550</v>
      </c>
      <c r="E70" s="13"/>
      <c r="F70" s="13"/>
      <c r="G70" s="13"/>
      <c r="H70" s="13"/>
      <c r="I70" s="13">
        <f>300+300</f>
        <v>600</v>
      </c>
      <c r="J70" s="83"/>
      <c r="K70" s="65">
        <v>-2150</v>
      </c>
      <c r="L70" s="11">
        <f t="shared" si="2"/>
        <v>4133</v>
      </c>
    </row>
    <row r="71" spans="1:12" ht="15.95" customHeight="1">
      <c r="A71" s="61">
        <v>21302</v>
      </c>
      <c r="B71" s="6" t="s">
        <v>272</v>
      </c>
      <c r="C71" s="13">
        <v>7127</v>
      </c>
      <c r="D71" s="11">
        <f t="shared" si="8"/>
        <v>-4483</v>
      </c>
      <c r="E71" s="13"/>
      <c r="F71" s="13"/>
      <c r="G71" s="13"/>
      <c r="H71" s="13"/>
      <c r="I71" s="13"/>
      <c r="J71" s="13"/>
      <c r="K71" s="65">
        <v>-4483</v>
      </c>
      <c r="L71" s="11">
        <f t="shared" ref="L71:L114" si="9">C71+D71</f>
        <v>2644</v>
      </c>
    </row>
    <row r="72" spans="1:12" ht="15.95" customHeight="1">
      <c r="A72" s="61">
        <v>21303</v>
      </c>
      <c r="B72" s="6" t="s">
        <v>273</v>
      </c>
      <c r="C72" s="13">
        <v>3415</v>
      </c>
      <c r="D72" s="11">
        <f t="shared" si="8"/>
        <v>-853</v>
      </c>
      <c r="E72" s="13"/>
      <c r="F72" s="13"/>
      <c r="G72" s="13"/>
      <c r="H72" s="13"/>
      <c r="I72" s="13"/>
      <c r="J72" s="13"/>
      <c r="K72" s="65">
        <v>-853</v>
      </c>
      <c r="L72" s="11">
        <f t="shared" si="9"/>
        <v>2562</v>
      </c>
    </row>
    <row r="73" spans="1:12" ht="15.95" customHeight="1">
      <c r="A73" s="61">
        <v>21305</v>
      </c>
      <c r="B73" s="6" t="s">
        <v>274</v>
      </c>
      <c r="C73" s="13">
        <v>3407</v>
      </c>
      <c r="D73" s="11">
        <f t="shared" si="8"/>
        <v>2620</v>
      </c>
      <c r="E73" s="13"/>
      <c r="F73" s="13"/>
      <c r="G73" s="13">
        <v>1070</v>
      </c>
      <c r="H73" s="13"/>
      <c r="I73" s="13"/>
      <c r="J73" s="13">
        <v>1550</v>
      </c>
      <c r="K73" s="64"/>
      <c r="L73" s="11">
        <f t="shared" si="9"/>
        <v>6027</v>
      </c>
    </row>
    <row r="74" spans="1:12" ht="15.95" customHeight="1">
      <c r="A74" s="61">
        <v>21306</v>
      </c>
      <c r="B74" s="6" t="s">
        <v>275</v>
      </c>
      <c r="C74" s="13">
        <v>350</v>
      </c>
      <c r="D74" s="11">
        <f t="shared" si="8"/>
        <v>300</v>
      </c>
      <c r="E74" s="13"/>
      <c r="F74" s="13"/>
      <c r="G74" s="13"/>
      <c r="H74" s="13"/>
      <c r="I74" s="13"/>
      <c r="J74" s="13">
        <v>300</v>
      </c>
      <c r="K74" s="64"/>
      <c r="L74" s="11">
        <f t="shared" si="9"/>
        <v>650</v>
      </c>
    </row>
    <row r="75" spans="1:12" ht="15.95" customHeight="1">
      <c r="A75" s="61">
        <v>21307</v>
      </c>
      <c r="B75" s="71" t="s">
        <v>20</v>
      </c>
      <c r="C75" s="13">
        <v>310</v>
      </c>
      <c r="D75" s="11">
        <f t="shared" si="8"/>
        <v>1300</v>
      </c>
      <c r="E75" s="13"/>
      <c r="F75" s="13"/>
      <c r="G75" s="13"/>
      <c r="H75" s="13"/>
      <c r="I75" s="13"/>
      <c r="J75" s="13">
        <v>1300</v>
      </c>
      <c r="L75" s="11">
        <f t="shared" si="9"/>
        <v>1610</v>
      </c>
    </row>
    <row r="76" spans="1:12" ht="15.95" customHeight="1">
      <c r="A76" s="61">
        <v>21308</v>
      </c>
      <c r="B76" s="7" t="s">
        <v>276</v>
      </c>
      <c r="C76" s="13">
        <v>1798</v>
      </c>
      <c r="D76" s="11">
        <f t="shared" si="8"/>
        <v>-1598</v>
      </c>
      <c r="E76" s="13"/>
      <c r="F76" s="13"/>
      <c r="G76" s="13"/>
      <c r="H76" s="13"/>
      <c r="I76" s="13"/>
      <c r="J76" s="79"/>
      <c r="K76" s="64">
        <v>-1598</v>
      </c>
      <c r="L76" s="11">
        <f t="shared" si="9"/>
        <v>200</v>
      </c>
    </row>
    <row r="77" spans="1:12" ht="15.95" customHeight="1">
      <c r="A77" s="61">
        <v>21399</v>
      </c>
      <c r="B77" s="6" t="s">
        <v>277</v>
      </c>
      <c r="C77" s="13">
        <v>787</v>
      </c>
      <c r="D77" s="11">
        <f t="shared" si="8"/>
        <v>-450</v>
      </c>
      <c r="E77" s="13"/>
      <c r="F77" s="13"/>
      <c r="G77" s="13"/>
      <c r="H77" s="13"/>
      <c r="I77" s="13"/>
      <c r="J77" s="79"/>
      <c r="K77" s="64">
        <v>-450</v>
      </c>
      <c r="L77" s="11">
        <f t="shared" si="9"/>
        <v>337</v>
      </c>
    </row>
    <row r="78" spans="1:12" ht="15.95" customHeight="1">
      <c r="A78" s="4">
        <v>214</v>
      </c>
      <c r="B78" s="5" t="s">
        <v>219</v>
      </c>
      <c r="C78" s="11">
        <f>SUM(C79:C82)</f>
        <v>2240</v>
      </c>
      <c r="D78" s="11">
        <f t="shared" si="8"/>
        <v>1484</v>
      </c>
      <c r="E78" s="11">
        <f t="shared" ref="E78:K78" si="10">SUM(E79:E83)</f>
        <v>0</v>
      </c>
      <c r="F78" s="11">
        <f t="shared" si="10"/>
        <v>0</v>
      </c>
      <c r="G78" s="11">
        <f t="shared" si="10"/>
        <v>0</v>
      </c>
      <c r="H78" s="11">
        <f t="shared" si="10"/>
        <v>0</v>
      </c>
      <c r="I78" s="11">
        <f t="shared" si="10"/>
        <v>1200</v>
      </c>
      <c r="J78" s="11">
        <f t="shared" si="10"/>
        <v>284</v>
      </c>
      <c r="K78" s="11">
        <f t="shared" si="10"/>
        <v>0</v>
      </c>
      <c r="L78" s="11">
        <f t="shared" si="9"/>
        <v>3724</v>
      </c>
    </row>
    <row r="79" spans="1:12" ht="15.95" customHeight="1">
      <c r="A79" s="61">
        <v>21401</v>
      </c>
      <c r="B79" s="6" t="s">
        <v>278</v>
      </c>
      <c r="C79" s="13">
        <v>1369</v>
      </c>
      <c r="D79" s="11">
        <f t="shared" si="8"/>
        <v>0</v>
      </c>
      <c r="E79" s="13"/>
      <c r="F79" s="13"/>
      <c r="G79" s="13"/>
      <c r="H79" s="13"/>
      <c r="I79" s="13"/>
      <c r="J79" s="13"/>
      <c r="K79" s="64"/>
      <c r="L79" s="11">
        <f t="shared" si="9"/>
        <v>1369</v>
      </c>
    </row>
    <row r="80" spans="1:12" ht="15.95" customHeight="1">
      <c r="A80" s="61">
        <v>21402</v>
      </c>
      <c r="B80" s="6" t="s">
        <v>42</v>
      </c>
      <c r="C80" s="13"/>
      <c r="D80" s="11">
        <f t="shared" si="8"/>
        <v>20</v>
      </c>
      <c r="E80" s="13"/>
      <c r="F80" s="13"/>
      <c r="G80" s="13"/>
      <c r="H80" s="13"/>
      <c r="I80" s="13"/>
      <c r="J80" s="13">
        <v>20</v>
      </c>
      <c r="K80" s="64"/>
      <c r="L80" s="11">
        <f t="shared" si="9"/>
        <v>20</v>
      </c>
    </row>
    <row r="81" spans="1:12" ht="15.95" customHeight="1">
      <c r="A81" s="16">
        <v>21404</v>
      </c>
      <c r="B81" s="7" t="s">
        <v>41</v>
      </c>
      <c r="C81" s="13"/>
      <c r="D81" s="11">
        <f t="shared" si="8"/>
        <v>1200</v>
      </c>
      <c r="E81" s="13"/>
      <c r="F81" s="13"/>
      <c r="G81" s="13"/>
      <c r="H81" s="13"/>
      <c r="I81" s="13">
        <v>1200</v>
      </c>
      <c r="J81" s="13"/>
      <c r="K81" s="64"/>
      <c r="L81" s="11">
        <f t="shared" si="9"/>
        <v>1200</v>
      </c>
    </row>
    <row r="82" spans="1:12" ht="15.95" customHeight="1">
      <c r="A82" s="61">
        <v>21406</v>
      </c>
      <c r="B82" s="6" t="s">
        <v>279</v>
      </c>
      <c r="C82" s="13">
        <v>871</v>
      </c>
      <c r="D82" s="11">
        <f t="shared" si="8"/>
        <v>0</v>
      </c>
      <c r="E82" s="13"/>
      <c r="F82" s="13"/>
      <c r="G82" s="13"/>
      <c r="H82" s="13"/>
      <c r="I82" s="13"/>
      <c r="J82" s="13"/>
      <c r="K82" s="64"/>
      <c r="L82" s="11">
        <f t="shared" si="9"/>
        <v>871</v>
      </c>
    </row>
    <row r="83" spans="1:12" ht="15.95" customHeight="1">
      <c r="A83" s="61">
        <v>21499</v>
      </c>
      <c r="B83" s="6" t="s">
        <v>220</v>
      </c>
      <c r="C83" s="13"/>
      <c r="D83" s="11">
        <f t="shared" si="8"/>
        <v>264</v>
      </c>
      <c r="E83" s="13"/>
      <c r="F83" s="13"/>
      <c r="G83" s="13"/>
      <c r="H83" s="13"/>
      <c r="I83" s="13"/>
      <c r="J83" s="13">
        <v>264</v>
      </c>
      <c r="K83" s="64"/>
      <c r="L83" s="11">
        <f t="shared" si="9"/>
        <v>264</v>
      </c>
    </row>
    <row r="84" spans="1:12" ht="15.95" customHeight="1">
      <c r="A84" s="4">
        <v>215</v>
      </c>
      <c r="B84" s="5" t="s">
        <v>221</v>
      </c>
      <c r="C84" s="11">
        <v>3303</v>
      </c>
      <c r="D84" s="11">
        <f t="shared" si="8"/>
        <v>-2000</v>
      </c>
      <c r="E84" s="11"/>
      <c r="F84" s="11"/>
      <c r="G84" s="11"/>
      <c r="H84" s="11"/>
      <c r="I84" s="11"/>
      <c r="J84" s="11"/>
      <c r="K84" s="63">
        <v>-2000</v>
      </c>
      <c r="L84" s="11">
        <f t="shared" si="9"/>
        <v>1303</v>
      </c>
    </row>
    <row r="85" spans="1:12" ht="15.95" customHeight="1">
      <c r="A85" s="4">
        <v>216</v>
      </c>
      <c r="B85" s="5" t="s">
        <v>222</v>
      </c>
      <c r="C85" s="11">
        <f>C86+C87</f>
        <v>300</v>
      </c>
      <c r="D85" s="11">
        <f t="shared" si="8"/>
        <v>160</v>
      </c>
      <c r="E85" s="11">
        <f t="shared" ref="E85:K85" si="11">SUM(E86:E88)</f>
        <v>0</v>
      </c>
      <c r="F85" s="11">
        <f t="shared" si="11"/>
        <v>0</v>
      </c>
      <c r="G85" s="11">
        <f t="shared" si="11"/>
        <v>0</v>
      </c>
      <c r="H85" s="11">
        <f t="shared" si="11"/>
        <v>0</v>
      </c>
      <c r="I85" s="11">
        <f t="shared" si="11"/>
        <v>0</v>
      </c>
      <c r="J85" s="11">
        <f t="shared" si="11"/>
        <v>160</v>
      </c>
      <c r="K85" s="11">
        <f t="shared" si="11"/>
        <v>0</v>
      </c>
      <c r="L85" s="11">
        <f t="shared" si="9"/>
        <v>460</v>
      </c>
    </row>
    <row r="86" spans="1:12" ht="15.95" customHeight="1">
      <c r="A86" s="61">
        <v>21602</v>
      </c>
      <c r="B86" s="6" t="s">
        <v>280</v>
      </c>
      <c r="C86" s="13">
        <v>178</v>
      </c>
      <c r="D86" s="11">
        <f t="shared" si="8"/>
        <v>0</v>
      </c>
      <c r="E86" s="13"/>
      <c r="F86" s="13"/>
      <c r="G86" s="13"/>
      <c r="H86" s="13"/>
      <c r="I86" s="13"/>
      <c r="J86" s="12"/>
      <c r="K86" s="64"/>
      <c r="L86" s="11">
        <f t="shared" si="9"/>
        <v>178</v>
      </c>
    </row>
    <row r="87" spans="1:12" ht="15.95" customHeight="1">
      <c r="A87" s="61">
        <v>21606</v>
      </c>
      <c r="B87" s="7" t="s">
        <v>21</v>
      </c>
      <c r="C87" s="13">
        <v>122</v>
      </c>
      <c r="D87" s="11">
        <f t="shared" si="8"/>
        <v>0</v>
      </c>
      <c r="E87" s="13"/>
      <c r="F87" s="13"/>
      <c r="G87" s="13"/>
      <c r="H87" s="13"/>
      <c r="I87" s="13"/>
      <c r="J87" s="12"/>
      <c r="K87" s="64"/>
      <c r="L87" s="11">
        <f t="shared" si="9"/>
        <v>122</v>
      </c>
    </row>
    <row r="88" spans="1:12" ht="15.95" customHeight="1">
      <c r="A88" s="61">
        <v>21699</v>
      </c>
      <c r="B88" s="6" t="s">
        <v>281</v>
      </c>
      <c r="C88" s="13"/>
      <c r="D88" s="11">
        <f t="shared" si="8"/>
        <v>160</v>
      </c>
      <c r="E88" s="13"/>
      <c r="F88" s="13"/>
      <c r="G88" s="13"/>
      <c r="H88" s="13"/>
      <c r="I88" s="13"/>
      <c r="J88" s="12">
        <v>160</v>
      </c>
      <c r="K88" s="64"/>
      <c r="L88" s="11">
        <f t="shared" si="9"/>
        <v>160</v>
      </c>
    </row>
    <row r="89" spans="1:12" ht="15.95" customHeight="1">
      <c r="A89" s="4">
        <v>217</v>
      </c>
      <c r="B89" s="5" t="s">
        <v>22</v>
      </c>
      <c r="C89" s="11">
        <v>200</v>
      </c>
      <c r="D89" s="11">
        <f t="shared" si="8"/>
        <v>-150</v>
      </c>
      <c r="E89" s="11"/>
      <c r="F89" s="11"/>
      <c r="G89" s="11"/>
      <c r="H89" s="11"/>
      <c r="I89" s="11"/>
      <c r="J89" s="11"/>
      <c r="K89" s="63">
        <v>-150</v>
      </c>
      <c r="L89" s="11">
        <f t="shared" si="9"/>
        <v>50</v>
      </c>
    </row>
    <row r="90" spans="1:12" ht="15.95" customHeight="1">
      <c r="A90" s="4">
        <v>220</v>
      </c>
      <c r="B90" s="5" t="s">
        <v>23</v>
      </c>
      <c r="C90" s="11">
        <f>SUM(C91:C93)</f>
        <v>1411</v>
      </c>
      <c r="D90" s="11">
        <f t="shared" si="8"/>
        <v>0</v>
      </c>
      <c r="E90" s="11">
        <f t="shared" ref="E90:K90" si="12">SUM(E91:E93)</f>
        <v>0</v>
      </c>
      <c r="F90" s="11">
        <f t="shared" si="12"/>
        <v>0</v>
      </c>
      <c r="G90" s="11">
        <f t="shared" si="12"/>
        <v>0</v>
      </c>
      <c r="H90" s="11">
        <f t="shared" si="12"/>
        <v>0</v>
      </c>
      <c r="I90" s="11">
        <f t="shared" si="12"/>
        <v>0</v>
      </c>
      <c r="J90" s="11">
        <f t="shared" si="12"/>
        <v>0</v>
      </c>
      <c r="K90" s="11">
        <f t="shared" si="12"/>
        <v>0</v>
      </c>
      <c r="L90" s="11">
        <f t="shared" si="9"/>
        <v>1411</v>
      </c>
    </row>
    <row r="91" spans="1:12" ht="15.95" customHeight="1">
      <c r="A91" s="61">
        <v>22001</v>
      </c>
      <c r="B91" s="7" t="s">
        <v>24</v>
      </c>
      <c r="C91" s="13">
        <v>1050</v>
      </c>
      <c r="D91" s="11">
        <f t="shared" si="8"/>
        <v>0</v>
      </c>
      <c r="E91" s="13"/>
      <c r="F91" s="13"/>
      <c r="G91" s="13"/>
      <c r="H91" s="13"/>
      <c r="I91" s="13"/>
      <c r="J91" s="84"/>
      <c r="K91" s="64"/>
      <c r="L91" s="11">
        <f t="shared" si="9"/>
        <v>1050</v>
      </c>
    </row>
    <row r="92" spans="1:12" ht="15.95" customHeight="1">
      <c r="A92" s="61">
        <v>22005</v>
      </c>
      <c r="B92" s="6" t="s">
        <v>282</v>
      </c>
      <c r="C92" s="13">
        <v>361</v>
      </c>
      <c r="D92" s="11">
        <f t="shared" si="8"/>
        <v>0</v>
      </c>
      <c r="E92" s="13"/>
      <c r="F92" s="13"/>
      <c r="G92" s="13"/>
      <c r="H92" s="13"/>
      <c r="I92" s="13"/>
      <c r="J92" s="13"/>
      <c r="K92" s="64"/>
      <c r="L92" s="11">
        <f t="shared" si="9"/>
        <v>361</v>
      </c>
    </row>
    <row r="93" spans="1:12" ht="15.95" customHeight="1">
      <c r="A93" s="61">
        <v>22099</v>
      </c>
      <c r="B93" s="6" t="s">
        <v>283</v>
      </c>
      <c r="C93" s="13"/>
      <c r="D93" s="11">
        <f t="shared" si="8"/>
        <v>0</v>
      </c>
      <c r="E93" s="13"/>
      <c r="F93" s="13"/>
      <c r="G93" s="13"/>
      <c r="H93" s="13"/>
      <c r="I93" s="13"/>
      <c r="J93" s="13">
        <v>0</v>
      </c>
      <c r="K93" s="64"/>
      <c r="L93" s="11">
        <f t="shared" si="9"/>
        <v>0</v>
      </c>
    </row>
    <row r="94" spans="1:12" ht="15.95" customHeight="1">
      <c r="A94" s="4">
        <v>221</v>
      </c>
      <c r="B94" s="5" t="s">
        <v>25</v>
      </c>
      <c r="C94" s="11">
        <f>SUM(C95:C96)</f>
        <v>6414</v>
      </c>
      <c r="D94" s="11">
        <f t="shared" si="8"/>
        <v>1497</v>
      </c>
      <c r="E94" s="11">
        <f t="shared" ref="E94:K94" si="13">SUM(E95:E96)</f>
        <v>0</v>
      </c>
      <c r="F94" s="11">
        <f t="shared" si="13"/>
        <v>0</v>
      </c>
      <c r="G94" s="11">
        <f t="shared" si="13"/>
        <v>0</v>
      </c>
      <c r="H94" s="11">
        <f t="shared" si="13"/>
        <v>0</v>
      </c>
      <c r="I94" s="11">
        <f t="shared" si="13"/>
        <v>0</v>
      </c>
      <c r="J94" s="11">
        <f t="shared" si="13"/>
        <v>1497</v>
      </c>
      <c r="K94" s="11">
        <f t="shared" si="13"/>
        <v>0</v>
      </c>
      <c r="L94" s="11">
        <f t="shared" si="9"/>
        <v>7911</v>
      </c>
    </row>
    <row r="95" spans="1:12" ht="15.95" customHeight="1">
      <c r="A95" s="61">
        <v>22101</v>
      </c>
      <c r="B95" s="6" t="s">
        <v>284</v>
      </c>
      <c r="C95" s="13">
        <v>1271</v>
      </c>
      <c r="D95" s="11">
        <f t="shared" si="8"/>
        <v>1497</v>
      </c>
      <c r="E95" s="13"/>
      <c r="F95" s="13"/>
      <c r="G95" s="13"/>
      <c r="H95" s="13"/>
      <c r="I95" s="13"/>
      <c r="J95" s="13">
        <v>1497</v>
      </c>
      <c r="K95" s="64"/>
      <c r="L95" s="11">
        <f t="shared" si="9"/>
        <v>2768</v>
      </c>
    </row>
    <row r="96" spans="1:12" ht="15.95" customHeight="1">
      <c r="A96" s="61">
        <v>22102</v>
      </c>
      <c r="B96" s="6" t="s">
        <v>285</v>
      </c>
      <c r="C96" s="13">
        <v>5143</v>
      </c>
      <c r="D96" s="11">
        <f t="shared" si="8"/>
        <v>0</v>
      </c>
      <c r="E96" s="13"/>
      <c r="F96" s="13"/>
      <c r="G96" s="13"/>
      <c r="H96" s="13"/>
      <c r="I96" s="13"/>
      <c r="J96" s="13"/>
      <c r="K96" s="64"/>
      <c r="L96" s="11">
        <f t="shared" si="9"/>
        <v>5143</v>
      </c>
    </row>
    <row r="97" spans="1:12" ht="16.5" customHeight="1">
      <c r="A97" s="4">
        <v>222</v>
      </c>
      <c r="B97" s="5" t="s">
        <v>26</v>
      </c>
      <c r="C97" s="11">
        <v>453</v>
      </c>
      <c r="D97" s="11">
        <f t="shared" si="8"/>
        <v>0</v>
      </c>
      <c r="E97" s="11"/>
      <c r="F97" s="11"/>
      <c r="G97" s="11"/>
      <c r="H97" s="11"/>
      <c r="I97" s="11"/>
      <c r="J97" s="82"/>
      <c r="K97" s="63"/>
      <c r="L97" s="11">
        <f t="shared" si="9"/>
        <v>453</v>
      </c>
    </row>
    <row r="98" spans="1:12" ht="15.95" customHeight="1">
      <c r="A98" s="4">
        <v>224</v>
      </c>
      <c r="B98" s="5" t="s">
        <v>27</v>
      </c>
      <c r="C98" s="11">
        <f>C99+C100+C101+C102</f>
        <v>1206</v>
      </c>
      <c r="D98" s="11">
        <f t="shared" si="8"/>
        <v>-596</v>
      </c>
      <c r="E98" s="11">
        <f>SUM(E99:E102)</f>
        <v>0</v>
      </c>
      <c r="F98" s="11">
        <f t="shared" ref="F98:K98" si="14">SUM(F99:F102)</f>
        <v>0</v>
      </c>
      <c r="G98" s="11">
        <f t="shared" si="14"/>
        <v>20</v>
      </c>
      <c r="H98" s="11">
        <f t="shared" si="14"/>
        <v>0</v>
      </c>
      <c r="I98" s="11">
        <f t="shared" si="14"/>
        <v>0</v>
      </c>
      <c r="J98" s="11">
        <f t="shared" si="14"/>
        <v>0</v>
      </c>
      <c r="K98" s="11">
        <f t="shared" si="14"/>
        <v>-616</v>
      </c>
      <c r="L98" s="11">
        <f t="shared" si="9"/>
        <v>610</v>
      </c>
    </row>
    <row r="99" spans="1:12" ht="15.95" customHeight="1">
      <c r="A99" s="4">
        <v>22401</v>
      </c>
      <c r="B99" s="7" t="s">
        <v>28</v>
      </c>
      <c r="C99" s="13">
        <v>300</v>
      </c>
      <c r="D99" s="11">
        <f t="shared" si="8"/>
        <v>-220</v>
      </c>
      <c r="E99" s="11"/>
      <c r="F99" s="11"/>
      <c r="G99" s="11">
        <v>20</v>
      </c>
      <c r="H99" s="11"/>
      <c r="I99" s="11"/>
      <c r="J99" s="13"/>
      <c r="K99" s="63">
        <v>-240</v>
      </c>
      <c r="L99" s="11">
        <f t="shared" si="9"/>
        <v>80</v>
      </c>
    </row>
    <row r="100" spans="1:12" ht="15.95" customHeight="1">
      <c r="A100" s="4">
        <v>22402</v>
      </c>
      <c r="B100" s="7" t="s">
        <v>29</v>
      </c>
      <c r="C100" s="13">
        <v>589</v>
      </c>
      <c r="D100" s="11">
        <f t="shared" si="8"/>
        <v>-210</v>
      </c>
      <c r="E100" s="11"/>
      <c r="F100" s="11"/>
      <c r="G100" s="11"/>
      <c r="H100" s="11"/>
      <c r="I100" s="11"/>
      <c r="J100" s="13"/>
      <c r="K100" s="63">
        <v>-210</v>
      </c>
      <c r="L100" s="11">
        <f t="shared" si="9"/>
        <v>379</v>
      </c>
    </row>
    <row r="101" spans="1:12" ht="15.95" customHeight="1">
      <c r="A101" s="4">
        <v>22405</v>
      </c>
      <c r="B101" s="7" t="s">
        <v>30</v>
      </c>
      <c r="C101" s="13">
        <v>67</v>
      </c>
      <c r="D101" s="11">
        <f t="shared" si="8"/>
        <v>-11</v>
      </c>
      <c r="E101" s="11"/>
      <c r="F101" s="11"/>
      <c r="G101" s="11"/>
      <c r="H101" s="11"/>
      <c r="I101" s="11"/>
      <c r="J101" s="13"/>
      <c r="K101" s="63">
        <v>-11</v>
      </c>
      <c r="L101" s="11">
        <f t="shared" si="9"/>
        <v>56</v>
      </c>
    </row>
    <row r="102" spans="1:12" ht="15.95" customHeight="1">
      <c r="A102" s="4">
        <v>22406</v>
      </c>
      <c r="B102" s="7" t="s">
        <v>31</v>
      </c>
      <c r="C102" s="13">
        <v>250</v>
      </c>
      <c r="D102" s="11">
        <f t="shared" si="8"/>
        <v>-155</v>
      </c>
      <c r="E102" s="11"/>
      <c r="F102" s="11"/>
      <c r="G102" s="11"/>
      <c r="H102" s="11"/>
      <c r="I102" s="11"/>
      <c r="J102" s="13"/>
      <c r="K102" s="63">
        <v>-155</v>
      </c>
      <c r="L102" s="11">
        <f t="shared" si="9"/>
        <v>95</v>
      </c>
    </row>
    <row r="103" spans="1:12" ht="15.95" customHeight="1">
      <c r="A103" s="4">
        <v>227</v>
      </c>
      <c r="B103" s="5" t="s">
        <v>32</v>
      </c>
      <c r="C103" s="11">
        <v>2200</v>
      </c>
      <c r="D103" s="11">
        <f t="shared" si="8"/>
        <v>-2192</v>
      </c>
      <c r="E103" s="11"/>
      <c r="F103" s="11"/>
      <c r="G103" s="11">
        <v>-2192</v>
      </c>
      <c r="H103" s="11"/>
      <c r="I103" s="11"/>
      <c r="J103" s="11"/>
      <c r="K103" s="63"/>
      <c r="L103" s="11">
        <f t="shared" si="9"/>
        <v>8</v>
      </c>
    </row>
    <row r="104" spans="1:12" ht="15.95" customHeight="1">
      <c r="A104" s="4">
        <v>229</v>
      </c>
      <c r="B104" s="5" t="s">
        <v>33</v>
      </c>
      <c r="C104" s="11">
        <v>0</v>
      </c>
      <c r="D104" s="11">
        <f t="shared" si="8"/>
        <v>10</v>
      </c>
      <c r="E104" s="11"/>
      <c r="F104" s="11"/>
      <c r="G104" s="11"/>
      <c r="H104" s="11"/>
      <c r="I104" s="11"/>
      <c r="J104" s="11">
        <v>10</v>
      </c>
      <c r="K104" s="63"/>
      <c r="L104" s="11">
        <f t="shared" si="9"/>
        <v>10</v>
      </c>
    </row>
    <row r="105" spans="1:12" ht="15.95" customHeight="1">
      <c r="A105" s="4">
        <v>231</v>
      </c>
      <c r="B105" s="5" t="s">
        <v>34</v>
      </c>
      <c r="C105" s="11"/>
      <c r="D105" s="11">
        <f t="shared" si="8"/>
        <v>0</v>
      </c>
      <c r="E105" s="11"/>
      <c r="F105" s="11"/>
      <c r="G105" s="11"/>
      <c r="H105" s="11"/>
      <c r="I105" s="11"/>
      <c r="J105" s="11"/>
      <c r="K105" s="63"/>
      <c r="L105" s="11">
        <f t="shared" si="9"/>
        <v>0</v>
      </c>
    </row>
    <row r="106" spans="1:12" ht="15.95" customHeight="1">
      <c r="A106" s="4">
        <v>232</v>
      </c>
      <c r="B106" s="5" t="s">
        <v>35</v>
      </c>
      <c r="C106" s="11">
        <v>6959</v>
      </c>
      <c r="D106" s="11">
        <f t="shared" si="8"/>
        <v>-4337</v>
      </c>
      <c r="E106" s="11"/>
      <c r="F106" s="11"/>
      <c r="G106" s="11"/>
      <c r="H106" s="11"/>
      <c r="I106" s="11"/>
      <c r="J106" s="11"/>
      <c r="K106" s="63">
        <v>-4337</v>
      </c>
      <c r="L106" s="11">
        <f t="shared" si="9"/>
        <v>2622</v>
      </c>
    </row>
    <row r="107" spans="1:12" ht="15.95" customHeight="1">
      <c r="A107" s="4">
        <v>233</v>
      </c>
      <c r="B107" s="5" t="s">
        <v>36</v>
      </c>
      <c r="C107" s="11">
        <v>0</v>
      </c>
      <c r="D107" s="11">
        <f t="shared" si="8"/>
        <v>4</v>
      </c>
      <c r="E107" s="11"/>
      <c r="F107" s="11"/>
      <c r="G107" s="11"/>
      <c r="H107" s="11"/>
      <c r="I107" s="11"/>
      <c r="J107" s="11">
        <v>4</v>
      </c>
      <c r="K107" s="63"/>
      <c r="L107" s="11">
        <f t="shared" si="9"/>
        <v>4</v>
      </c>
    </row>
    <row r="108" spans="1:12" ht="15.95" customHeight="1">
      <c r="A108" s="4"/>
      <c r="B108" s="5"/>
      <c r="C108" s="11"/>
      <c r="D108" s="11">
        <f t="shared" si="8"/>
        <v>0</v>
      </c>
      <c r="E108" s="11"/>
      <c r="F108" s="11"/>
      <c r="G108" s="11"/>
      <c r="H108" s="11"/>
      <c r="I108" s="11"/>
      <c r="J108" s="11"/>
      <c r="K108" s="63"/>
      <c r="L108" s="11">
        <f t="shared" si="9"/>
        <v>0</v>
      </c>
    </row>
    <row r="109" spans="1:12" ht="15.95" customHeight="1">
      <c r="A109" s="17"/>
      <c r="B109" s="5" t="s">
        <v>37</v>
      </c>
      <c r="C109" s="11">
        <f>SUM(C6,C29,C38,C39,C40,C47,C61,C62,C63,C69,C78,C84,C85,C89,C90,C94,C97,C98,C103:C107)</f>
        <v>202814</v>
      </c>
      <c r="D109" s="11">
        <f t="shared" si="8"/>
        <v>68177</v>
      </c>
      <c r="E109" s="11">
        <f t="shared" ref="E109:K109" si="15">SUM(E6,E29,E38,E39,E40,E47,E61,E62,E63,E69,E78,E84,E85,E89,E90,E94,E97,E98,E103:E107)</f>
        <v>0</v>
      </c>
      <c r="F109" s="11">
        <f t="shared" si="15"/>
        <v>0</v>
      </c>
      <c r="G109" s="11">
        <f t="shared" si="15"/>
        <v>0</v>
      </c>
      <c r="H109" s="11">
        <f t="shared" si="15"/>
        <v>0</v>
      </c>
      <c r="I109" s="11">
        <f t="shared" si="15"/>
        <v>3400</v>
      </c>
      <c r="J109" s="11">
        <f t="shared" si="15"/>
        <v>108740</v>
      </c>
      <c r="K109" s="11">
        <f t="shared" si="15"/>
        <v>-43963</v>
      </c>
      <c r="L109" s="11">
        <f t="shared" si="9"/>
        <v>270991</v>
      </c>
    </row>
    <row r="110" spans="1:12" ht="15.95" customHeight="1">
      <c r="A110" s="17"/>
      <c r="B110" s="5"/>
      <c r="C110" s="11"/>
      <c r="D110" s="11">
        <f t="shared" si="8"/>
        <v>0</v>
      </c>
      <c r="E110" s="11"/>
      <c r="F110" s="11"/>
      <c r="G110" s="11"/>
      <c r="H110" s="11"/>
      <c r="I110" s="11"/>
      <c r="J110" s="11"/>
      <c r="K110" s="63"/>
      <c r="L110" s="11">
        <f t="shared" si="9"/>
        <v>0</v>
      </c>
    </row>
    <row r="111" spans="1:12" ht="15.95" customHeight="1">
      <c r="A111" s="4"/>
      <c r="B111" s="99" t="s">
        <v>45</v>
      </c>
      <c r="C111" s="11">
        <f>C112+C113</f>
        <v>1000</v>
      </c>
      <c r="D111" s="11">
        <f t="shared" si="8"/>
        <v>20390</v>
      </c>
      <c r="E111" s="11">
        <f t="shared" ref="E111:K111" si="16">E112+E113</f>
        <v>0</v>
      </c>
      <c r="F111" s="11">
        <f t="shared" si="16"/>
        <v>0</v>
      </c>
      <c r="G111" s="11">
        <f t="shared" si="16"/>
        <v>0</v>
      </c>
      <c r="H111" s="11">
        <f t="shared" si="16"/>
        <v>0</v>
      </c>
      <c r="I111" s="11">
        <f t="shared" si="16"/>
        <v>0</v>
      </c>
      <c r="J111" s="11">
        <f t="shared" si="16"/>
        <v>20390</v>
      </c>
      <c r="K111" s="63">
        <f t="shared" si="16"/>
        <v>0</v>
      </c>
      <c r="L111" s="11">
        <f t="shared" si="9"/>
        <v>21390</v>
      </c>
    </row>
    <row r="112" spans="1:12" ht="15.95" customHeight="1">
      <c r="A112" s="61"/>
      <c r="B112" s="6" t="s">
        <v>286</v>
      </c>
      <c r="C112" s="13">
        <v>1000</v>
      </c>
      <c r="D112" s="11">
        <f t="shared" si="8"/>
        <v>0</v>
      </c>
      <c r="E112" s="13"/>
      <c r="F112" s="13"/>
      <c r="G112" s="13"/>
      <c r="H112" s="13"/>
      <c r="I112" s="13"/>
      <c r="J112" s="13"/>
      <c r="K112" s="64"/>
      <c r="L112" s="11">
        <f t="shared" si="9"/>
        <v>1000</v>
      </c>
    </row>
    <row r="113" spans="1:12" ht="15.95" customHeight="1">
      <c r="A113" s="4"/>
      <c r="B113" s="5" t="s">
        <v>46</v>
      </c>
      <c r="C113" s="11"/>
      <c r="D113" s="11">
        <f t="shared" si="8"/>
        <v>20390</v>
      </c>
      <c r="E113" s="13"/>
      <c r="F113" s="13"/>
      <c r="G113" s="13"/>
      <c r="H113" s="13"/>
      <c r="I113" s="13"/>
      <c r="J113" s="13">
        <v>20390</v>
      </c>
      <c r="K113" s="64"/>
      <c r="L113" s="11">
        <f t="shared" si="9"/>
        <v>20390</v>
      </c>
    </row>
    <row r="114" spans="1:12" ht="15.95" customHeight="1">
      <c r="A114" s="61"/>
      <c r="B114" s="100" t="s">
        <v>47</v>
      </c>
      <c r="C114" s="13">
        <v>3827</v>
      </c>
      <c r="D114" s="11">
        <f t="shared" si="8"/>
        <v>-1927</v>
      </c>
      <c r="E114" s="13"/>
      <c r="F114" s="13"/>
      <c r="G114" s="13"/>
      <c r="H114" s="13"/>
      <c r="I114" s="13"/>
      <c r="J114" s="13"/>
      <c r="K114" s="64">
        <v>-1927</v>
      </c>
      <c r="L114" s="11">
        <f t="shared" si="9"/>
        <v>1900</v>
      </c>
    </row>
    <row r="115" spans="1:12" ht="15.95" customHeight="1">
      <c r="A115" s="17"/>
      <c r="B115" s="85" t="s">
        <v>38</v>
      </c>
      <c r="C115" s="11">
        <f>SUM(C114,C111,C109)</f>
        <v>207641</v>
      </c>
      <c r="D115" s="11">
        <f t="shared" ref="D115:L115" si="17">SUM(D114,D111,D109)</f>
        <v>86640</v>
      </c>
      <c r="E115" s="11">
        <f t="shared" si="17"/>
        <v>0</v>
      </c>
      <c r="F115" s="11">
        <f t="shared" si="17"/>
        <v>0</v>
      </c>
      <c r="G115" s="11">
        <f t="shared" si="17"/>
        <v>0</v>
      </c>
      <c r="H115" s="11">
        <f t="shared" si="17"/>
        <v>0</v>
      </c>
      <c r="I115" s="11">
        <f t="shared" si="17"/>
        <v>3400</v>
      </c>
      <c r="J115" s="11">
        <f t="shared" si="17"/>
        <v>129130</v>
      </c>
      <c r="K115" s="11">
        <f t="shared" si="17"/>
        <v>-45890</v>
      </c>
      <c r="L115" s="11">
        <f t="shared" si="17"/>
        <v>294281</v>
      </c>
    </row>
    <row r="117" spans="1:12">
      <c r="D117" s="76" t="s">
        <v>226</v>
      </c>
    </row>
    <row r="118" spans="1:12">
      <c r="K118" s="68"/>
      <c r="L118" s="110"/>
    </row>
    <row r="119" spans="1:12">
      <c r="K119" s="68"/>
    </row>
  </sheetData>
  <mergeCells count="6">
    <mergeCell ref="A2:L2"/>
    <mergeCell ref="D4:K4"/>
    <mergeCell ref="A4:A5"/>
    <mergeCell ref="B4:B5"/>
    <mergeCell ref="C4:C5"/>
    <mergeCell ref="L4:L5"/>
  </mergeCells>
  <phoneticPr fontId="8" type="noConversion"/>
  <printOptions horizontalCentered="1"/>
  <pageMargins left="0" right="0" top="0.39370078740157483" bottom="0.19685039370078741" header="0.31496062992125984" footer="0.31496062992125984"/>
  <pageSetup paperSize="9" scale="95" orientation="landscape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A2" sqref="A2:F2"/>
    </sheetView>
  </sheetViews>
  <sheetFormatPr defaultColWidth="9" defaultRowHeight="13.5"/>
  <cols>
    <col min="1" max="1" width="31.625" style="34" bestFit="1" customWidth="1"/>
    <col min="2" max="2" width="9.625" style="34" bestFit="1" customWidth="1"/>
    <col min="3" max="3" width="10.75" style="34" bestFit="1" customWidth="1"/>
    <col min="4" max="4" width="52.875" style="34" bestFit="1" customWidth="1"/>
    <col min="5" max="5" width="9.625" style="34" bestFit="1" customWidth="1"/>
    <col min="6" max="6" width="12.625" style="34" bestFit="1" customWidth="1"/>
    <col min="7" max="16384" width="9" style="34"/>
  </cols>
  <sheetData>
    <row r="1" spans="1:6" ht="14.25">
      <c r="A1" s="93" t="s">
        <v>225</v>
      </c>
    </row>
    <row r="2" spans="1:6" ht="23.25">
      <c r="A2" s="129" t="s">
        <v>97</v>
      </c>
      <c r="B2" s="130"/>
      <c r="C2" s="130"/>
      <c r="D2" s="130"/>
      <c r="E2" s="130"/>
      <c r="F2" s="130"/>
    </row>
    <row r="3" spans="1:6" ht="15.75">
      <c r="A3" s="35"/>
      <c r="B3" s="36"/>
      <c r="C3" s="36"/>
      <c r="D3" s="37"/>
      <c r="E3" s="36"/>
      <c r="F3" s="38" t="s">
        <v>49</v>
      </c>
    </row>
    <row r="4" spans="1:6" s="96" customFormat="1" ht="14.25">
      <c r="A4" s="131" t="s">
        <v>98</v>
      </c>
      <c r="B4" s="133" t="s">
        <v>99</v>
      </c>
      <c r="C4" s="134"/>
      <c r="D4" s="135" t="s">
        <v>98</v>
      </c>
      <c r="E4" s="133" t="s">
        <v>100</v>
      </c>
      <c r="F4" s="134"/>
    </row>
    <row r="5" spans="1:6" s="96" customFormat="1" ht="14.25">
      <c r="A5" s="132"/>
      <c r="B5" s="97" t="s">
        <v>101</v>
      </c>
      <c r="C5" s="98" t="s">
        <v>290</v>
      </c>
      <c r="D5" s="136"/>
      <c r="E5" s="97" t="s">
        <v>291</v>
      </c>
      <c r="F5" s="98" t="s">
        <v>290</v>
      </c>
    </row>
    <row r="6" spans="1:6" ht="20.100000000000001" customHeight="1">
      <c r="A6" s="39" t="s">
        <v>102</v>
      </c>
      <c r="B6" s="40"/>
      <c r="C6" s="40"/>
      <c r="D6" s="41" t="s">
        <v>103</v>
      </c>
      <c r="E6" s="40"/>
      <c r="F6" s="40"/>
    </row>
    <row r="7" spans="1:6" ht="20.100000000000001" customHeight="1">
      <c r="A7" s="39" t="s">
        <v>104</v>
      </c>
      <c r="B7" s="40"/>
      <c r="C7" s="40"/>
      <c r="D7" s="42" t="s">
        <v>105</v>
      </c>
      <c r="E7" s="40">
        <v>65</v>
      </c>
      <c r="F7" s="40">
        <v>79</v>
      </c>
    </row>
    <row r="8" spans="1:6" ht="20.100000000000001" customHeight="1">
      <c r="A8" s="39" t="s">
        <v>106</v>
      </c>
      <c r="B8" s="40"/>
      <c r="C8" s="40"/>
      <c r="D8" s="43" t="s">
        <v>107</v>
      </c>
      <c r="E8" s="40"/>
      <c r="F8" s="40">
        <v>14</v>
      </c>
    </row>
    <row r="9" spans="1:6" ht="20.100000000000001" customHeight="1">
      <c r="A9" s="44" t="s">
        <v>108</v>
      </c>
      <c r="B9" s="40"/>
      <c r="C9" s="40"/>
      <c r="D9" s="43" t="s">
        <v>109</v>
      </c>
      <c r="E9" s="40">
        <v>65</v>
      </c>
      <c r="F9" s="40">
        <v>65</v>
      </c>
    </row>
    <row r="10" spans="1:6" ht="20.100000000000001" customHeight="1">
      <c r="A10" s="39" t="s">
        <v>110</v>
      </c>
      <c r="B10" s="40"/>
      <c r="C10" s="40"/>
      <c r="D10" s="42" t="s">
        <v>111</v>
      </c>
      <c r="E10" s="40">
        <f>SUM(E11:E13)</f>
        <v>700</v>
      </c>
      <c r="F10" s="40">
        <f>SUM(F11:F13)</f>
        <v>700</v>
      </c>
    </row>
    <row r="11" spans="1:6" ht="20.100000000000001" customHeight="1">
      <c r="A11" s="45" t="s">
        <v>112</v>
      </c>
      <c r="B11" s="40"/>
      <c r="C11" s="40"/>
      <c r="D11" s="46" t="s">
        <v>113</v>
      </c>
      <c r="E11" s="40">
        <v>700</v>
      </c>
      <c r="F11" s="40">
        <v>700</v>
      </c>
    </row>
    <row r="12" spans="1:6" ht="20.100000000000001" customHeight="1">
      <c r="A12" s="47" t="s">
        <v>114</v>
      </c>
      <c r="B12" s="40">
        <v>64009</v>
      </c>
      <c r="C12" s="40">
        <v>60000</v>
      </c>
      <c r="D12" s="46" t="s">
        <v>115</v>
      </c>
      <c r="E12" s="40"/>
      <c r="F12" s="40"/>
    </row>
    <row r="13" spans="1:6" ht="20.100000000000001" customHeight="1">
      <c r="A13" s="39" t="s">
        <v>116</v>
      </c>
      <c r="B13" s="40">
        <v>465</v>
      </c>
      <c r="C13" s="40">
        <v>465</v>
      </c>
      <c r="D13" s="46" t="s">
        <v>117</v>
      </c>
      <c r="E13" s="40"/>
      <c r="F13" s="40"/>
    </row>
    <row r="14" spans="1:6" ht="20.100000000000001" customHeight="1">
      <c r="A14" s="39" t="s">
        <v>118</v>
      </c>
      <c r="B14" s="40">
        <v>338</v>
      </c>
      <c r="C14" s="40">
        <v>338</v>
      </c>
      <c r="D14" s="42" t="s">
        <v>119</v>
      </c>
      <c r="E14" s="40">
        <f>E15+E21+E22+E23</f>
        <v>18462</v>
      </c>
      <c r="F14" s="40">
        <f>F15+F21+F22+F23</f>
        <v>67080</v>
      </c>
    </row>
    <row r="15" spans="1:6" ht="20.100000000000001" customHeight="1">
      <c r="A15" s="39" t="s">
        <v>120</v>
      </c>
      <c r="B15" s="40">
        <v>508</v>
      </c>
      <c r="C15" s="40">
        <v>508</v>
      </c>
      <c r="D15" s="46" t="s">
        <v>121</v>
      </c>
      <c r="E15" s="40">
        <v>17982</v>
      </c>
      <c r="F15" s="40">
        <v>34100</v>
      </c>
    </row>
    <row r="16" spans="1:6" ht="20.100000000000001" customHeight="1">
      <c r="A16" s="45" t="s">
        <v>122</v>
      </c>
      <c r="B16" s="40">
        <f>SUM(B6:B15)</f>
        <v>65320</v>
      </c>
      <c r="C16" s="40">
        <f>SUM(C6:C15)</f>
        <v>61311</v>
      </c>
      <c r="D16" s="46" t="s">
        <v>123</v>
      </c>
      <c r="E16" s="40"/>
      <c r="F16" s="40"/>
    </row>
    <row r="17" spans="1:6" ht="20.100000000000001" customHeight="1">
      <c r="A17" s="45"/>
      <c r="B17" s="40"/>
      <c r="C17" s="40"/>
      <c r="D17" s="46" t="s">
        <v>124</v>
      </c>
      <c r="E17" s="40"/>
      <c r="F17" s="40"/>
    </row>
    <row r="18" spans="1:6" ht="20.100000000000001" customHeight="1">
      <c r="A18" s="45"/>
      <c r="B18" s="40"/>
      <c r="C18" s="40"/>
      <c r="D18" s="46" t="s">
        <v>125</v>
      </c>
      <c r="E18" s="40"/>
      <c r="F18" s="40">
        <v>500</v>
      </c>
    </row>
    <row r="19" spans="1:6" ht="20.100000000000001" customHeight="1">
      <c r="A19" s="45"/>
      <c r="B19" s="40"/>
      <c r="C19" s="40"/>
      <c r="D19" s="46" t="s">
        <v>126</v>
      </c>
      <c r="E19" s="40"/>
      <c r="F19" s="40">
        <v>5000</v>
      </c>
    </row>
    <row r="20" spans="1:6" ht="20.100000000000001" customHeight="1">
      <c r="A20" s="45"/>
      <c r="B20" s="40"/>
      <c r="C20" s="40"/>
      <c r="D20" s="46" t="s">
        <v>127</v>
      </c>
      <c r="E20" s="40"/>
      <c r="F20" s="40">
        <v>8000</v>
      </c>
    </row>
    <row r="21" spans="1:6" ht="20.100000000000001" customHeight="1">
      <c r="A21" s="45"/>
      <c r="B21" s="40"/>
      <c r="C21" s="40"/>
      <c r="D21" s="46" t="s">
        <v>128</v>
      </c>
      <c r="E21" s="40">
        <v>480</v>
      </c>
      <c r="F21" s="40">
        <v>480</v>
      </c>
    </row>
    <row r="22" spans="1:6" ht="20.100000000000001" customHeight="1">
      <c r="A22" s="45"/>
      <c r="B22" s="40"/>
      <c r="C22" s="48"/>
      <c r="D22" s="46" t="s">
        <v>129</v>
      </c>
      <c r="E22" s="40"/>
      <c r="F22" s="40">
        <v>7500</v>
      </c>
    </row>
    <row r="23" spans="1:6" ht="20.100000000000001" customHeight="1">
      <c r="A23" s="45" t="s">
        <v>130</v>
      </c>
      <c r="B23" s="40">
        <v>1751</v>
      </c>
      <c r="C23" s="48">
        <v>3563</v>
      </c>
      <c r="D23" s="46" t="s">
        <v>131</v>
      </c>
      <c r="E23" s="40"/>
      <c r="F23" s="40">
        <v>25000</v>
      </c>
    </row>
    <row r="24" spans="1:6" ht="32.450000000000003" customHeight="1">
      <c r="A24" s="49" t="s">
        <v>132</v>
      </c>
      <c r="B24" s="40">
        <v>0</v>
      </c>
      <c r="C24" s="40">
        <v>42500</v>
      </c>
      <c r="D24" s="42" t="s">
        <v>133</v>
      </c>
      <c r="E24" s="40">
        <f>SUM(E27:E30)</f>
        <v>160</v>
      </c>
      <c r="F24" s="40">
        <f>SUM(F25:F28)</f>
        <v>302</v>
      </c>
    </row>
    <row r="25" spans="1:6" ht="20.100000000000001" customHeight="1">
      <c r="A25" s="49"/>
      <c r="B25" s="40"/>
      <c r="C25" s="40"/>
      <c r="D25" s="43" t="s">
        <v>134</v>
      </c>
      <c r="E25" s="40"/>
      <c r="F25" s="40">
        <v>42</v>
      </c>
    </row>
    <row r="26" spans="1:6" ht="20.100000000000001" customHeight="1">
      <c r="A26" s="49"/>
      <c r="B26" s="40"/>
      <c r="C26" s="40"/>
      <c r="D26" s="43" t="s">
        <v>135</v>
      </c>
      <c r="E26" s="40"/>
      <c r="F26" s="40">
        <v>70</v>
      </c>
    </row>
    <row r="27" spans="1:6" ht="20.100000000000001" customHeight="1">
      <c r="A27" s="45"/>
      <c r="B27" s="40"/>
      <c r="C27" s="40"/>
      <c r="D27" s="43" t="s">
        <v>136</v>
      </c>
      <c r="E27" s="40">
        <v>20</v>
      </c>
      <c r="F27" s="40">
        <v>50</v>
      </c>
    </row>
    <row r="28" spans="1:6" ht="20.100000000000001" customHeight="1">
      <c r="A28" s="45"/>
      <c r="B28" s="40"/>
      <c r="C28" s="40"/>
      <c r="D28" s="43" t="s">
        <v>137</v>
      </c>
      <c r="E28" s="40">
        <v>140</v>
      </c>
      <c r="F28" s="40">
        <v>140</v>
      </c>
    </row>
    <row r="29" spans="1:6" ht="20.100000000000001" customHeight="1">
      <c r="A29" s="45"/>
      <c r="B29" s="40"/>
      <c r="C29" s="40"/>
      <c r="D29" s="50" t="s">
        <v>138</v>
      </c>
      <c r="E29" s="40">
        <v>0</v>
      </c>
      <c r="F29" s="40">
        <f>SUM(F30)</f>
        <v>0</v>
      </c>
    </row>
    <row r="30" spans="1:6" ht="20.100000000000001" customHeight="1">
      <c r="A30" s="45"/>
      <c r="B30" s="40"/>
      <c r="C30" s="40"/>
      <c r="D30" s="43" t="s">
        <v>139</v>
      </c>
      <c r="E30" s="40">
        <v>0</v>
      </c>
      <c r="F30" s="40"/>
    </row>
    <row r="31" spans="1:6" ht="20.100000000000001" customHeight="1">
      <c r="A31" s="51"/>
      <c r="B31" s="40"/>
      <c r="C31" s="40"/>
      <c r="D31" s="51" t="s">
        <v>140</v>
      </c>
      <c r="E31" s="40">
        <v>1480</v>
      </c>
      <c r="F31" s="40">
        <f>F33+F32</f>
        <v>11480</v>
      </c>
    </row>
    <row r="32" spans="1:6" ht="20.100000000000001" customHeight="1">
      <c r="A32" s="51"/>
      <c r="B32" s="40"/>
      <c r="C32" s="40"/>
      <c r="D32" s="43" t="s">
        <v>141</v>
      </c>
      <c r="E32" s="52"/>
      <c r="F32" s="40">
        <v>10000</v>
      </c>
    </row>
    <row r="33" spans="1:6" ht="20.100000000000001" customHeight="1">
      <c r="A33" s="51"/>
      <c r="B33" s="40"/>
      <c r="C33" s="40"/>
      <c r="D33" s="43" t="s">
        <v>142</v>
      </c>
      <c r="E33" s="52">
        <v>1480</v>
      </c>
      <c r="F33" s="40">
        <v>1480</v>
      </c>
    </row>
    <row r="34" spans="1:6" ht="20.100000000000001" customHeight="1">
      <c r="A34" s="51"/>
      <c r="B34" s="40"/>
      <c r="C34" s="40"/>
      <c r="D34" s="51" t="s">
        <v>143</v>
      </c>
      <c r="E34" s="52">
        <v>1255</v>
      </c>
      <c r="F34" s="40">
        <v>1817</v>
      </c>
    </row>
    <row r="35" spans="1:6" ht="20.100000000000001" customHeight="1">
      <c r="A35" s="51"/>
      <c r="B35" s="40"/>
      <c r="C35" s="40"/>
      <c r="D35" s="51" t="s">
        <v>144</v>
      </c>
      <c r="E35" s="52"/>
      <c r="F35" s="40">
        <v>65</v>
      </c>
    </row>
    <row r="36" spans="1:6" ht="20.100000000000001" customHeight="1">
      <c r="A36" s="51"/>
      <c r="B36" s="40"/>
      <c r="C36" s="40"/>
      <c r="D36" s="53" t="s">
        <v>145</v>
      </c>
      <c r="E36" s="52">
        <f>SUM(E6,E7,E10,E14,E24,E31,E34)</f>
        <v>22122</v>
      </c>
      <c r="F36" s="52">
        <f>SUM(F6,F7,F10,F14,F24,F29,F31,F34,F35)</f>
        <v>81523</v>
      </c>
    </row>
    <row r="37" spans="1:6" ht="20.100000000000001" customHeight="1">
      <c r="A37" s="51"/>
      <c r="B37" s="40"/>
      <c r="C37" s="40"/>
      <c r="D37" s="54" t="s">
        <v>146</v>
      </c>
      <c r="E37" s="52">
        <f>E38+E39</f>
        <v>54999</v>
      </c>
      <c r="F37" s="52">
        <f>SUM(F38:F39)</f>
        <v>26890</v>
      </c>
    </row>
    <row r="38" spans="1:6" ht="20.100000000000001" customHeight="1">
      <c r="A38" s="51"/>
      <c r="B38" s="40"/>
      <c r="C38" s="40"/>
      <c r="D38" s="43" t="s">
        <v>147</v>
      </c>
      <c r="E38" s="52">
        <v>54009</v>
      </c>
      <c r="F38" s="52">
        <v>25900</v>
      </c>
    </row>
    <row r="39" spans="1:6" ht="20.100000000000001" customHeight="1">
      <c r="A39" s="51"/>
      <c r="B39" s="40"/>
      <c r="C39" s="40"/>
      <c r="D39" s="43" t="s">
        <v>148</v>
      </c>
      <c r="E39" s="52">
        <v>990</v>
      </c>
      <c r="F39" s="52">
        <v>990</v>
      </c>
    </row>
    <row r="40" spans="1:6" ht="20.100000000000001" customHeight="1">
      <c r="A40" s="51" t="s">
        <v>149</v>
      </c>
      <c r="B40" s="55">
        <v>12860</v>
      </c>
      <c r="C40" s="55">
        <v>9218</v>
      </c>
      <c r="D40" s="51" t="s">
        <v>150</v>
      </c>
      <c r="E40" s="40">
        <v>2810</v>
      </c>
      <c r="F40" s="40">
        <f>SUM(C41-F36-F37)</f>
        <v>8179</v>
      </c>
    </row>
    <row r="41" spans="1:6" s="96" customFormat="1" ht="20.100000000000001" customHeight="1">
      <c r="A41" s="94" t="s">
        <v>96</v>
      </c>
      <c r="B41" s="95">
        <f>SUM(B16+B23+B24+B40)</f>
        <v>79931</v>
      </c>
      <c r="C41" s="95">
        <f>SUM(C16+C23+C24+C40)</f>
        <v>116592</v>
      </c>
      <c r="D41" s="94" t="s">
        <v>151</v>
      </c>
      <c r="E41" s="95">
        <f>SUM(E36+E40+E37)</f>
        <v>79931</v>
      </c>
      <c r="F41" s="95">
        <f>SUM(F36+F40+F37)</f>
        <v>116592</v>
      </c>
    </row>
  </sheetData>
  <mergeCells count="5">
    <mergeCell ref="A2:F2"/>
    <mergeCell ref="A4:A5"/>
    <mergeCell ref="B4:C4"/>
    <mergeCell ref="D4:D5"/>
    <mergeCell ref="E4:F4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5"/>
  <sheetViews>
    <sheetView tabSelected="1" workbookViewId="0">
      <selection activeCell="G12" sqref="G12"/>
    </sheetView>
  </sheetViews>
  <sheetFormatPr defaultRowHeight="13.5"/>
  <cols>
    <col min="1" max="1" width="45.375" customWidth="1"/>
    <col min="2" max="2" width="12.625" bestFit="1" customWidth="1"/>
    <col min="3" max="3" width="11.375" customWidth="1"/>
    <col min="4" max="4" width="12.625" bestFit="1" customWidth="1"/>
  </cols>
  <sheetData>
    <row r="1" spans="1:4">
      <c r="A1" t="s">
        <v>152</v>
      </c>
    </row>
    <row r="2" spans="1:4" ht="25.5">
      <c r="A2" s="137" t="s">
        <v>211</v>
      </c>
      <c r="B2" s="137"/>
      <c r="C2" s="137"/>
      <c r="D2" s="137"/>
    </row>
    <row r="3" spans="1:4" ht="16.5" customHeight="1">
      <c r="A3" s="57"/>
      <c r="C3" s="142" t="s">
        <v>292</v>
      </c>
      <c r="D3" s="142"/>
    </row>
    <row r="4" spans="1:4">
      <c r="A4" s="138" t="s">
        <v>153</v>
      </c>
      <c r="B4" s="138" t="s">
        <v>154</v>
      </c>
      <c r="C4" s="139" t="s">
        <v>155</v>
      </c>
      <c r="D4" s="138" t="s">
        <v>156</v>
      </c>
    </row>
    <row r="5" spans="1:4">
      <c r="A5" s="138"/>
      <c r="B5" s="138"/>
      <c r="C5" s="140"/>
      <c r="D5" s="138"/>
    </row>
    <row r="6" spans="1:4">
      <c r="A6" s="138"/>
      <c r="B6" s="138"/>
      <c r="C6" s="141"/>
      <c r="D6" s="138"/>
    </row>
    <row r="7" spans="1:4" ht="18" customHeight="1">
      <c r="A7" s="58" t="s">
        <v>157</v>
      </c>
      <c r="B7" s="59">
        <f>B15+B22</f>
        <v>33580.449999999997</v>
      </c>
      <c r="C7" s="59">
        <f>C15+C22</f>
        <v>868.44</v>
      </c>
      <c r="D7" s="59">
        <f>D15+D22</f>
        <v>34448.89</v>
      </c>
    </row>
    <row r="8" spans="1:4" ht="18" customHeight="1">
      <c r="A8" s="54" t="s">
        <v>158</v>
      </c>
      <c r="B8" s="60"/>
      <c r="C8" s="60"/>
      <c r="D8" s="60"/>
    </row>
    <row r="9" spans="1:4" ht="18" customHeight="1">
      <c r="A9" s="54" t="s">
        <v>159</v>
      </c>
      <c r="B9" s="60"/>
      <c r="C9" s="60"/>
      <c r="D9" s="60"/>
    </row>
    <row r="10" spans="1:4" ht="18" customHeight="1">
      <c r="A10" s="54" t="s">
        <v>160</v>
      </c>
      <c r="B10" s="60"/>
      <c r="C10" s="60"/>
      <c r="D10" s="60"/>
    </row>
    <row r="11" spans="1:4" ht="18" customHeight="1">
      <c r="A11" s="54" t="s">
        <v>161</v>
      </c>
      <c r="B11" s="60"/>
      <c r="C11" s="60"/>
      <c r="D11" s="60"/>
    </row>
    <row r="12" spans="1:4" ht="18" customHeight="1">
      <c r="A12" s="54" t="s">
        <v>162</v>
      </c>
      <c r="B12" s="60"/>
      <c r="C12" s="60"/>
      <c r="D12" s="60"/>
    </row>
    <row r="13" spans="1:4" ht="18" customHeight="1">
      <c r="A13" s="54" t="s">
        <v>163</v>
      </c>
      <c r="B13" s="60"/>
      <c r="C13" s="60"/>
      <c r="D13" s="60"/>
    </row>
    <row r="14" spans="1:4" ht="18" customHeight="1">
      <c r="A14" s="54" t="s">
        <v>164</v>
      </c>
      <c r="B14" s="60"/>
      <c r="C14" s="60"/>
      <c r="D14" s="60"/>
    </row>
    <row r="15" spans="1:4" ht="18" customHeight="1">
      <c r="A15" s="54" t="s">
        <v>165</v>
      </c>
      <c r="B15" s="60">
        <f>SUM(B16:B21)</f>
        <v>11308.890000000001</v>
      </c>
      <c r="C15" s="60">
        <f>SUM(C16:C21)</f>
        <v>0</v>
      </c>
      <c r="D15" s="60">
        <f>SUM(D16:D21)</f>
        <v>11308.890000000001</v>
      </c>
    </row>
    <row r="16" spans="1:4" ht="18" customHeight="1">
      <c r="A16" s="54" t="s">
        <v>166</v>
      </c>
      <c r="B16" s="60">
        <v>2010.11</v>
      </c>
      <c r="C16" s="60"/>
      <c r="D16" s="60">
        <f t="shared" ref="D16:D21" si="0">B16+C16</f>
        <v>2010.11</v>
      </c>
    </row>
    <row r="17" spans="1:4" ht="18" customHeight="1">
      <c r="A17" s="54" t="s">
        <v>160</v>
      </c>
      <c r="B17" s="60">
        <v>60.14</v>
      </c>
      <c r="C17" s="60"/>
      <c r="D17" s="60">
        <f t="shared" si="0"/>
        <v>60.14</v>
      </c>
    </row>
    <row r="18" spans="1:4" ht="18" customHeight="1">
      <c r="A18" s="54" t="s">
        <v>167</v>
      </c>
      <c r="B18" s="60">
        <v>8476.69</v>
      </c>
      <c r="C18" s="60"/>
      <c r="D18" s="60">
        <f t="shared" si="0"/>
        <v>8476.69</v>
      </c>
    </row>
    <row r="19" spans="1:4" ht="18" customHeight="1">
      <c r="A19" s="54" t="s">
        <v>168</v>
      </c>
      <c r="B19" s="60">
        <v>760.2</v>
      </c>
      <c r="C19" s="60"/>
      <c r="D19" s="60">
        <f t="shared" si="0"/>
        <v>760.2</v>
      </c>
    </row>
    <row r="20" spans="1:4" ht="18" customHeight="1">
      <c r="A20" s="54" t="s">
        <v>162</v>
      </c>
      <c r="B20" s="60">
        <v>0</v>
      </c>
      <c r="C20" s="60"/>
      <c r="D20" s="60">
        <f t="shared" si="0"/>
        <v>0</v>
      </c>
    </row>
    <row r="21" spans="1:4" ht="18" customHeight="1">
      <c r="A21" s="54" t="s">
        <v>163</v>
      </c>
      <c r="B21" s="60">
        <v>1.75</v>
      </c>
      <c r="C21" s="60"/>
      <c r="D21" s="60">
        <f t="shared" si="0"/>
        <v>1.75</v>
      </c>
    </row>
    <row r="22" spans="1:4" ht="18" customHeight="1">
      <c r="A22" s="54" t="s">
        <v>169</v>
      </c>
      <c r="B22" s="60">
        <f>SUM(B23:B26)</f>
        <v>22271.559999999998</v>
      </c>
      <c r="C22" s="60">
        <f>SUM(C23:C26)</f>
        <v>868.44</v>
      </c>
      <c r="D22" s="60">
        <f>SUM(D23:D26)</f>
        <v>23140</v>
      </c>
    </row>
    <row r="23" spans="1:4" ht="18" customHeight="1">
      <c r="A23" s="54" t="s">
        <v>159</v>
      </c>
      <c r="B23" s="60">
        <v>11431.56</v>
      </c>
      <c r="C23" s="60">
        <v>-1088.69</v>
      </c>
      <c r="D23" s="60">
        <f>B23+C23</f>
        <v>10342.869999999999</v>
      </c>
    </row>
    <row r="24" spans="1:4" ht="18" customHeight="1">
      <c r="A24" s="54" t="s">
        <v>160</v>
      </c>
      <c r="B24" s="60">
        <v>100</v>
      </c>
      <c r="C24" s="60"/>
      <c r="D24" s="60">
        <v>100</v>
      </c>
    </row>
    <row r="25" spans="1:4" ht="18" customHeight="1">
      <c r="A25" s="54" t="s">
        <v>161</v>
      </c>
      <c r="B25" s="60">
        <v>10740</v>
      </c>
      <c r="C25" s="60">
        <v>1957.13</v>
      </c>
      <c r="D25" s="60">
        <v>12697.13</v>
      </c>
    </row>
    <row r="26" spans="1:4" ht="18" customHeight="1">
      <c r="A26" s="54" t="s">
        <v>164</v>
      </c>
      <c r="B26" s="60"/>
      <c r="C26" s="60"/>
      <c r="D26" s="60"/>
    </row>
    <row r="27" spans="1:4" ht="18" customHeight="1">
      <c r="A27" s="58" t="s">
        <v>170</v>
      </c>
      <c r="B27" s="59">
        <f>B33+B38</f>
        <v>33004.06</v>
      </c>
      <c r="C27" s="59">
        <f>C33+C38</f>
        <v>0</v>
      </c>
      <c r="D27" s="59">
        <f>D33+D38</f>
        <v>33004.06</v>
      </c>
    </row>
    <row r="28" spans="1:4" ht="18" customHeight="1">
      <c r="A28" s="54" t="s">
        <v>171</v>
      </c>
      <c r="B28" s="60"/>
      <c r="C28" s="60"/>
      <c r="D28" s="60"/>
    </row>
    <row r="29" spans="1:4" ht="18" customHeight="1">
      <c r="A29" s="54" t="s">
        <v>172</v>
      </c>
      <c r="B29" s="60"/>
      <c r="C29" s="60"/>
      <c r="D29" s="60"/>
    </row>
    <row r="30" spans="1:4" ht="18" customHeight="1">
      <c r="A30" s="54" t="s">
        <v>173</v>
      </c>
      <c r="B30" s="60"/>
      <c r="C30" s="60"/>
      <c r="D30" s="60"/>
    </row>
    <row r="31" spans="1:4" ht="18" customHeight="1">
      <c r="A31" s="54" t="s">
        <v>174</v>
      </c>
      <c r="B31" s="60"/>
      <c r="C31" s="60"/>
      <c r="D31" s="60"/>
    </row>
    <row r="32" spans="1:4" ht="18" customHeight="1">
      <c r="A32" s="54" t="s">
        <v>175</v>
      </c>
      <c r="B32" s="60"/>
      <c r="C32" s="60"/>
      <c r="D32" s="60"/>
    </row>
    <row r="33" spans="1:4" ht="18" customHeight="1">
      <c r="A33" s="54" t="s">
        <v>176</v>
      </c>
      <c r="B33" s="60">
        <f>SUM(B34:B37)</f>
        <v>8536.5399999999991</v>
      </c>
      <c r="C33" s="60">
        <f>SUM(C34:C37)</f>
        <v>0</v>
      </c>
      <c r="D33" s="60">
        <f>SUM(D34:D37)</f>
        <v>8536.5399999999991</v>
      </c>
    </row>
    <row r="34" spans="1:4" ht="18" customHeight="1">
      <c r="A34" s="54" t="s">
        <v>177</v>
      </c>
      <c r="B34" s="60">
        <v>7920.48</v>
      </c>
      <c r="C34" s="60"/>
      <c r="D34" s="60">
        <f>B34+C34</f>
        <v>7920.48</v>
      </c>
    </row>
    <row r="35" spans="1:4" ht="18" customHeight="1">
      <c r="A35" s="54" t="s">
        <v>178</v>
      </c>
      <c r="B35" s="60">
        <v>412.98</v>
      </c>
      <c r="C35" s="60"/>
      <c r="D35" s="60">
        <f>B35+C35</f>
        <v>412.98</v>
      </c>
    </row>
    <row r="36" spans="1:4" ht="18" customHeight="1">
      <c r="A36" s="54" t="s">
        <v>173</v>
      </c>
      <c r="B36" s="60">
        <v>199.92</v>
      </c>
      <c r="C36" s="60"/>
      <c r="D36" s="60">
        <f>B36+C36</f>
        <v>199.92</v>
      </c>
    </row>
    <row r="37" spans="1:4" ht="18" customHeight="1">
      <c r="A37" s="54" t="s">
        <v>174</v>
      </c>
      <c r="B37" s="60">
        <v>3.16</v>
      </c>
      <c r="C37" s="60"/>
      <c r="D37" s="60">
        <f>B37+C37</f>
        <v>3.16</v>
      </c>
    </row>
    <row r="38" spans="1:4" ht="18" customHeight="1">
      <c r="A38" s="54" t="s">
        <v>179</v>
      </c>
      <c r="B38" s="60">
        <v>24467.52</v>
      </c>
      <c r="C38" s="60"/>
      <c r="D38" s="60">
        <v>24467.52</v>
      </c>
    </row>
    <row r="39" spans="1:4" ht="18" customHeight="1">
      <c r="A39" s="54" t="s">
        <v>172</v>
      </c>
      <c r="B39" s="60">
        <v>24467.52</v>
      </c>
      <c r="C39" s="60"/>
      <c r="D39" s="60">
        <v>24467.52</v>
      </c>
    </row>
    <row r="40" spans="1:4" ht="18" customHeight="1">
      <c r="A40" s="54" t="s">
        <v>180</v>
      </c>
      <c r="B40" s="60"/>
      <c r="C40" s="60"/>
      <c r="D40" s="60"/>
    </row>
    <row r="41" spans="1:4" ht="18" customHeight="1">
      <c r="A41" s="54" t="s">
        <v>181</v>
      </c>
      <c r="B41" s="60"/>
      <c r="C41" s="60"/>
      <c r="D41" s="60"/>
    </row>
    <row r="42" spans="1:4" ht="18" customHeight="1">
      <c r="A42" s="54" t="s">
        <v>174</v>
      </c>
      <c r="B42" s="60"/>
      <c r="C42" s="60"/>
      <c r="D42" s="60"/>
    </row>
    <row r="43" spans="1:4" ht="18" customHeight="1">
      <c r="A43" s="54" t="s">
        <v>182</v>
      </c>
      <c r="B43" s="60"/>
      <c r="C43" s="60"/>
      <c r="D43" s="60"/>
    </row>
    <row r="44" spans="1:4" ht="18" customHeight="1">
      <c r="A44" s="54" t="s">
        <v>181</v>
      </c>
      <c r="B44" s="60"/>
      <c r="C44" s="60"/>
      <c r="D44" s="60"/>
    </row>
    <row r="45" spans="1:4" ht="18" customHeight="1">
      <c r="A45" s="54" t="s">
        <v>183</v>
      </c>
      <c r="B45" s="60"/>
      <c r="C45" s="60"/>
      <c r="D45" s="60"/>
    </row>
    <row r="46" spans="1:4" ht="18" customHeight="1">
      <c r="A46" s="54" t="s">
        <v>184</v>
      </c>
      <c r="B46" s="60"/>
      <c r="C46" s="60"/>
      <c r="D46" s="60"/>
    </row>
    <row r="47" spans="1:4" ht="18" customHeight="1">
      <c r="A47" s="54" t="s">
        <v>185</v>
      </c>
      <c r="B47" s="60"/>
      <c r="C47" s="60"/>
      <c r="D47" s="60"/>
    </row>
    <row r="48" spans="1:4" ht="18" customHeight="1">
      <c r="A48" s="54" t="s">
        <v>186</v>
      </c>
      <c r="B48" s="60"/>
      <c r="C48" s="60"/>
      <c r="D48" s="60"/>
    </row>
    <row r="49" spans="1:4" ht="18" customHeight="1">
      <c r="A49" s="54" t="s">
        <v>187</v>
      </c>
      <c r="B49" s="60"/>
      <c r="C49" s="60"/>
      <c r="D49" s="60"/>
    </row>
    <row r="50" spans="1:4" ht="18" customHeight="1">
      <c r="A50" s="54" t="s">
        <v>175</v>
      </c>
      <c r="B50" s="60"/>
      <c r="C50" s="60"/>
      <c r="D50" s="60"/>
    </row>
    <row r="51" spans="1:4" ht="18" customHeight="1">
      <c r="A51" s="54" t="s">
        <v>188</v>
      </c>
      <c r="B51" s="60"/>
      <c r="C51" s="60"/>
      <c r="D51" s="60"/>
    </row>
    <row r="52" spans="1:4" ht="18" customHeight="1">
      <c r="A52" s="54" t="s">
        <v>189</v>
      </c>
      <c r="B52" s="60"/>
      <c r="C52" s="60"/>
      <c r="D52" s="60"/>
    </row>
    <row r="53" spans="1:4" ht="18" customHeight="1">
      <c r="A53" s="54" t="s">
        <v>190</v>
      </c>
      <c r="B53" s="60"/>
      <c r="C53" s="60"/>
      <c r="D53" s="60"/>
    </row>
    <row r="54" spans="1:4" ht="18" customHeight="1">
      <c r="A54" s="54" t="s">
        <v>191</v>
      </c>
      <c r="B54" s="60"/>
      <c r="C54" s="60"/>
      <c r="D54" s="60"/>
    </row>
    <row r="55" spans="1:4" ht="18" customHeight="1">
      <c r="A55" s="54" t="s">
        <v>192</v>
      </c>
      <c r="B55" s="60"/>
      <c r="C55" s="60"/>
      <c r="D55" s="60"/>
    </row>
    <row r="56" spans="1:4" ht="18" customHeight="1">
      <c r="A56" s="54" t="s">
        <v>193</v>
      </c>
      <c r="B56" s="60"/>
      <c r="C56" s="60"/>
      <c r="D56" s="60"/>
    </row>
    <row r="57" spans="1:4" ht="18" customHeight="1">
      <c r="A57" s="54" t="s">
        <v>194</v>
      </c>
      <c r="B57" s="60"/>
      <c r="C57" s="60"/>
      <c r="D57" s="60"/>
    </row>
    <row r="58" spans="1:4" ht="18" customHeight="1">
      <c r="A58" s="54" t="s">
        <v>174</v>
      </c>
      <c r="B58" s="60"/>
      <c r="C58" s="60"/>
      <c r="D58" s="60"/>
    </row>
    <row r="59" spans="1:4" ht="18" customHeight="1">
      <c r="A59" s="54" t="s">
        <v>175</v>
      </c>
      <c r="B59" s="60"/>
      <c r="C59" s="60"/>
      <c r="D59" s="60"/>
    </row>
    <row r="60" spans="1:4" ht="18" customHeight="1">
      <c r="A60" s="54" t="s">
        <v>195</v>
      </c>
      <c r="B60" s="60"/>
      <c r="C60" s="60"/>
      <c r="D60" s="60"/>
    </row>
    <row r="61" spans="1:4" ht="18" customHeight="1">
      <c r="A61" s="54" t="s">
        <v>196</v>
      </c>
      <c r="B61" s="60"/>
      <c r="C61" s="60"/>
      <c r="D61" s="60"/>
    </row>
    <row r="62" spans="1:4" ht="18" customHeight="1">
      <c r="A62" s="54" t="s">
        <v>197</v>
      </c>
      <c r="B62" s="60"/>
      <c r="C62" s="60"/>
      <c r="D62" s="60"/>
    </row>
    <row r="63" spans="1:4" ht="18" customHeight="1">
      <c r="A63" s="58" t="s">
        <v>198</v>
      </c>
      <c r="B63" s="59">
        <f>B65+B66</f>
        <v>576.38999999999987</v>
      </c>
      <c r="C63" s="59">
        <f>C65+C66</f>
        <v>868.44</v>
      </c>
      <c r="D63" s="59">
        <f>D65+D66</f>
        <v>1444.83</v>
      </c>
    </row>
    <row r="64" spans="1:4" ht="18" customHeight="1">
      <c r="A64" s="54" t="s">
        <v>199</v>
      </c>
      <c r="B64" s="60"/>
      <c r="C64" s="60"/>
      <c r="D64" s="60"/>
    </row>
    <row r="65" spans="1:4" ht="18" customHeight="1">
      <c r="A65" s="54" t="s">
        <v>200</v>
      </c>
      <c r="B65" s="60">
        <v>2772.35</v>
      </c>
      <c r="C65" s="60"/>
      <c r="D65" s="60">
        <v>2772.35</v>
      </c>
    </row>
    <row r="66" spans="1:4" ht="18" customHeight="1">
      <c r="A66" s="54" t="s">
        <v>201</v>
      </c>
      <c r="B66" s="60">
        <v>-2195.96</v>
      </c>
      <c r="C66" s="60">
        <v>868.44</v>
      </c>
      <c r="D66" s="60">
        <v>-1327.52</v>
      </c>
    </row>
    <row r="67" spans="1:4" ht="18" customHeight="1">
      <c r="A67" s="54" t="s">
        <v>202</v>
      </c>
      <c r="B67" s="60"/>
      <c r="C67" s="60"/>
      <c r="D67" s="60"/>
    </row>
    <row r="68" spans="1:4" ht="18" customHeight="1">
      <c r="A68" s="54" t="s">
        <v>203</v>
      </c>
      <c r="B68" s="60"/>
      <c r="C68" s="60"/>
      <c r="D68" s="60"/>
    </row>
    <row r="69" spans="1:4" ht="18" customHeight="1">
      <c r="A69" s="54" t="s">
        <v>204</v>
      </c>
      <c r="B69" s="60"/>
      <c r="C69" s="60"/>
      <c r="D69" s="60"/>
    </row>
    <row r="70" spans="1:4" ht="18" customHeight="1">
      <c r="A70" s="54" t="s">
        <v>205</v>
      </c>
      <c r="B70" s="60"/>
      <c r="C70" s="60"/>
      <c r="D70" s="60"/>
    </row>
    <row r="71" spans="1:4" ht="18" customHeight="1">
      <c r="A71" s="54" t="s">
        <v>206</v>
      </c>
      <c r="B71" s="60"/>
      <c r="C71" s="60"/>
      <c r="D71" s="60"/>
    </row>
    <row r="72" spans="1:4" ht="18" customHeight="1">
      <c r="A72" s="58" t="s">
        <v>207</v>
      </c>
      <c r="B72" s="59">
        <f>B74+B75</f>
        <v>26694.17</v>
      </c>
      <c r="C72" s="59">
        <f>C74+C75</f>
        <v>868.44</v>
      </c>
      <c r="D72" s="59">
        <f>D74+D75</f>
        <v>27562.61</v>
      </c>
    </row>
    <row r="73" spans="1:4" ht="18" customHeight="1">
      <c r="A73" s="54" t="s">
        <v>208</v>
      </c>
      <c r="B73" s="60"/>
      <c r="C73" s="60"/>
      <c r="D73" s="60"/>
    </row>
    <row r="74" spans="1:4" ht="18" customHeight="1">
      <c r="A74" s="54" t="s">
        <v>209</v>
      </c>
      <c r="B74" s="60">
        <v>21560.78</v>
      </c>
      <c r="C74" s="60"/>
      <c r="D74" s="60">
        <v>21560.78</v>
      </c>
    </row>
    <row r="75" spans="1:4" ht="18" customHeight="1">
      <c r="A75" s="54" t="s">
        <v>210</v>
      </c>
      <c r="B75" s="60">
        <v>5133.3900000000003</v>
      </c>
      <c r="C75" s="60">
        <v>868.44</v>
      </c>
      <c r="D75" s="60">
        <v>6001.83</v>
      </c>
    </row>
  </sheetData>
  <mergeCells count="6">
    <mergeCell ref="A2:D2"/>
    <mergeCell ref="A4:A6"/>
    <mergeCell ref="B4:B6"/>
    <mergeCell ref="C4:C6"/>
    <mergeCell ref="D4:D6"/>
    <mergeCell ref="C3:D3"/>
  </mergeCells>
  <phoneticPr fontId="19" type="noConversion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 兴安县2019年财政收入预算调整表（草案）</vt:lpstr>
      <vt:lpstr>兴安县2019年财政支出预算调整表（草案）</vt:lpstr>
      <vt:lpstr>兴安县2019年政府性基金预算调整(草案)</vt:lpstr>
      <vt:lpstr>兴安县2019年社会保险基金预算调整(草案）</vt:lpstr>
      <vt:lpstr>'兴安县2019年财政支出预算调整表（草案）'!Print_Titles</vt:lpstr>
      <vt:lpstr>'兴安县2019年社会保险基金预算调整(草案）'!Print_Titles</vt:lpstr>
      <vt:lpstr>'兴安县2019年政府性基金预算调整(草案)'!Print_Titles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cz10L</dc:creator>
  <cp:lastModifiedBy>微软用户</cp:lastModifiedBy>
  <cp:lastPrinted>2019-12-05T11:04:28Z</cp:lastPrinted>
  <dcterms:created xsi:type="dcterms:W3CDTF">2006-09-14T03:21:00Z</dcterms:created>
  <dcterms:modified xsi:type="dcterms:W3CDTF">2021-05-11T08:36:25Z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2052-1.6.0.2399</vt:lpwstr>
  </property>
</Properties>
</file>