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08" activeTab="2"/>
  </bookViews>
  <sheets>
    <sheet name="封面" sheetId="12" r:id="rId1"/>
    <sheet name="目录" sheetId="13" r:id="rId2"/>
    <sheet name="一般公共预算收入" sheetId="1" r:id="rId3"/>
    <sheet name="一般公共预算支出" sheetId="16" r:id="rId4"/>
    <sheet name="一般公共预算本级支出" sheetId="3" r:id="rId5"/>
    <sheet name="一般公共预算基本支出决算（按经济分类）" sheetId="4" r:id="rId6"/>
    <sheet name="一般公共预算税收返还和转移支付决算表" sheetId="5" r:id="rId7"/>
    <sheet name="一般公共预算税收返还和转移支付决算表（分项目分地区）" sheetId="27" r:id="rId8"/>
    <sheet name="政府性基金收入" sheetId="6" r:id="rId9"/>
    <sheet name="政府性基金支出" sheetId="23" r:id="rId10"/>
    <sheet name="政府性基金本级支出" sheetId="7" r:id="rId11"/>
    <sheet name="政府性基金转移支付决算表" sheetId="17" r:id="rId12"/>
    <sheet name="政府性基金预算转移支付决算表（分项目分地区）" sheetId="28" r:id="rId13"/>
    <sheet name="国有资本经营收入决算" sheetId="8" r:id="rId14"/>
    <sheet name="国有资本经营支出决算" sheetId="9" r:id="rId15"/>
    <sheet name="国有资本经营预算本级支出" sheetId="24" r:id="rId16"/>
    <sheet name="国有资本经营预算转移支付决算表（分项目分地区）" sheetId="26" r:id="rId17"/>
    <sheet name="社保基金收入决算" sheetId="10" r:id="rId18"/>
    <sheet name="社保基金支出决算" sheetId="18" r:id="rId19"/>
    <sheet name="社保基金收支结余决算" sheetId="19" r:id="rId20"/>
    <sheet name="一般债务限额和余额情况决算表" sheetId="14" r:id="rId21"/>
    <sheet name="专项债务限额和余额情况决算表" sheetId="15" r:id="rId22"/>
    <sheet name="政府债券使用情况表" sheetId="21" r:id="rId23"/>
    <sheet name="政府债务发行及还本付息情况表" sheetId="22" r:id="rId24"/>
  </sheets>
  <definedNames>
    <definedName name="_xlnm._FilterDatabase" localSheetId="9" hidden="1">政府性基金支出!$A$6:$K$110</definedName>
    <definedName name="_xlnm._FilterDatabase" localSheetId="10" hidden="1">政府性基金本级支出!$A$4:$G$122</definedName>
    <definedName name="_xlnm._FilterDatabase" localSheetId="4" hidden="1">一般公共预算本级支出!$A$4:$H$1320</definedName>
    <definedName name="_xlnm.Print_Area" localSheetId="1">目录!$A$1:$I$28</definedName>
    <definedName name="_xlnm.Print_Titles" localSheetId="2">一般公共预算收入!$3:$4</definedName>
    <definedName name="_xlnm.Print_Titles" localSheetId="3">一般公共预算支出!$3:$4</definedName>
    <definedName name="_xlnm._FilterDatabase" localSheetId="2" hidden="1">一般公共预算收入!$A$4:$J$114</definedName>
    <definedName name="_xlnm._FilterDatabase" localSheetId="3" hidden="1">一般公共预算支出!$A$4:$J$113</definedName>
    <definedName name="_xlnm._FilterDatabase" localSheetId="5" hidden="1">'一般公共预算基本支出决算（按经济分类）'!$A$4:$E$4</definedName>
    <definedName name="_xlnm._FilterDatabase" localSheetId="6" hidden="1">一般公共预算税收返还和转移支付决算表!$A$1:$D$46</definedName>
    <definedName name="_xlnm._FilterDatabase" localSheetId="8" hidden="1">政府性基金收入!$A$4:$J$21</definedName>
    <definedName name="_xlnm._FilterDatabase" localSheetId="17" hidden="1">社保基金收入决算!$A$4:$F$54</definedName>
  </definedNames>
  <calcPr calcId="144525"/>
</workbook>
</file>

<file path=xl/sharedStrings.xml><?xml version="1.0" encoding="utf-8"?>
<sst xmlns="http://schemas.openxmlformats.org/spreadsheetml/2006/main" count="2760" uniqueCount="2045">
  <si>
    <t>2024年兴安县财政决算</t>
  </si>
  <si>
    <t>兴安县财政局编制</t>
  </si>
  <si>
    <t>目  录</t>
  </si>
  <si>
    <t>一、一般公共预算决算报表</t>
  </si>
  <si>
    <t>2024年一般公共预算收入决算表</t>
  </si>
  <si>
    <t>2024年一般公共预算支出决算表</t>
  </si>
  <si>
    <t>2024年一般公共预算本级支出决算表</t>
  </si>
  <si>
    <t>2024年一般公共预算基本支出决算（按经济分类科目）</t>
  </si>
  <si>
    <t>2024年一般公共预算税收返还和转移支付决算表</t>
  </si>
  <si>
    <t>2024年一般公共预算税收返还和转移支付决算表（分项目分地区）</t>
  </si>
  <si>
    <t>二、政府性基金决算报表</t>
  </si>
  <si>
    <t>2024年政府性基金收入决算表</t>
  </si>
  <si>
    <t>2024年政府性基金支出决算表</t>
  </si>
  <si>
    <t>2024年政府性基金本级支出决算表</t>
  </si>
  <si>
    <t>2024年政府性基金转移性收支决算表</t>
  </si>
  <si>
    <t>2024年政府性基金预算转移支付决算表（分项目分地区）</t>
  </si>
  <si>
    <t>三、国有资本经营决算报表</t>
  </si>
  <si>
    <t>2024年国有资本经营收入决算</t>
  </si>
  <si>
    <t>2024年国有资本经营支出决算</t>
  </si>
  <si>
    <t>2024年国有资本经营预算本级支出决算表</t>
  </si>
  <si>
    <t>2024年国有资本经营预算转移支付决算表（分项目分地区）</t>
  </si>
  <si>
    <t>四、社会保险基金决算报表</t>
  </si>
  <si>
    <t>2024年社会保险基金收入决算表</t>
  </si>
  <si>
    <t>2024年社会保险基金支出决算表</t>
  </si>
  <si>
    <t>2024年社会保险基金收支结余决算表</t>
  </si>
  <si>
    <t>五、地方政府债务决算报表</t>
  </si>
  <si>
    <r>
      <rPr>
        <sz val="14"/>
        <rFont val="Times New Roman"/>
        <charset val="0"/>
      </rPr>
      <t>2024</t>
    </r>
    <r>
      <rPr>
        <sz val="14"/>
        <rFont val="宋体"/>
        <charset val="0"/>
      </rPr>
      <t>年地方政府一般债务限额及余额决算表</t>
    </r>
  </si>
  <si>
    <r>
      <rPr>
        <sz val="14"/>
        <rFont val="Times New Roman"/>
        <charset val="0"/>
      </rPr>
      <t>2024</t>
    </r>
    <r>
      <rPr>
        <sz val="14"/>
        <rFont val="宋体"/>
        <charset val="0"/>
      </rPr>
      <t>年地方政府专项债务限额及余额决算表</t>
    </r>
  </si>
  <si>
    <r>
      <rPr>
        <sz val="14"/>
        <rFont val="Times New Roman"/>
        <charset val="0"/>
      </rPr>
      <t>2024</t>
    </r>
    <r>
      <rPr>
        <sz val="14"/>
        <rFont val="宋体"/>
        <charset val="0"/>
      </rPr>
      <t>年政府债券使用情况表</t>
    </r>
  </si>
  <si>
    <r>
      <rPr>
        <sz val="14"/>
        <rFont val="Times New Roman"/>
        <charset val="0"/>
      </rPr>
      <t>2024</t>
    </r>
    <r>
      <rPr>
        <sz val="14"/>
        <rFont val="宋体"/>
        <charset val="0"/>
      </rPr>
      <t>年政府债务发行及还本付息情况表</t>
    </r>
  </si>
  <si>
    <t>2024年一般公共预算收入决算</t>
  </si>
  <si>
    <t>单位：万元</t>
  </si>
  <si>
    <t>项目</t>
  </si>
  <si>
    <t>2023年收入</t>
  </si>
  <si>
    <t>2024年收入</t>
  </si>
  <si>
    <t>2023年     财政决算数</t>
  </si>
  <si>
    <t>2024年     年初预算数</t>
  </si>
  <si>
    <t>2024年         调整预算数</t>
  </si>
  <si>
    <t>2024年     财政决算数</t>
  </si>
  <si>
    <t>完成          年初预算%</t>
  </si>
  <si>
    <t>比2023年      增（减）幅%</t>
  </si>
  <si>
    <t>一、税收收入</t>
  </si>
  <si>
    <t xml:space="preserve">     增值税</t>
  </si>
  <si>
    <t xml:space="preserve">     营业税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</si>
  <si>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</si>
  <si>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</si>
  <si>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</si>
  <si>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</si>
  <si>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</si>
  <si>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</si>
  <si>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</si>
  <si>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</si>
  <si>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</si>
  <si>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</si>
  <si>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</si>
  <si>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</si>
  <si>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</si>
  <si>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</si>
  <si>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</si>
  <si>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</si>
  <si>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</si>
  <si>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</si>
  <si>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</si>
  <si>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</si>
  <si>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</si>
  <si>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</si>
  <si>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其他收入</t>
  </si>
  <si>
    <t>一般公共预算收入合计</t>
  </si>
  <si>
    <t>转移性收入</t>
  </si>
  <si>
    <t xml:space="preserve">  上级补助收入</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</si>
  <si>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</si>
  <si>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</si>
  <si>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</si>
  <si>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</si>
  <si>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</si>
  <si>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</si>
  <si>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</si>
  <si>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</si>
  <si>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</si>
  <si>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</si>
  <si>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</si>
  <si>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</si>
  <si>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</si>
  <si>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</si>
  <si>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</si>
  <si>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</si>
  <si>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</si>
  <si>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</si>
  <si>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</si>
  <si>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</si>
  <si>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</si>
  <si>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</si>
  <si>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</si>
  <si>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</si>
  <si>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</si>
  <si>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边疆地区转移支付收入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</si>
  <si>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</si>
  <si>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</si>
  <si>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</si>
  <si>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</si>
  <si>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</si>
  <si>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</si>
  <si>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</si>
  <si>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</si>
  <si>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</si>
  <si>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</si>
  <si>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</si>
  <si>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</si>
  <si>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</si>
  <si>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</si>
  <si>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</si>
  <si>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</si>
  <si>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</si>
  <si>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</si>
  <si>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</si>
  <si>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</si>
  <si>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</si>
  <si>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</si>
  <si>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</si>
  <si>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</si>
  <si>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</si>
  <si>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</si>
  <si>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</si>
  <si>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</si>
  <si>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</si>
  <si>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</si>
  <si>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</si>
  <si>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</si>
  <si>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</si>
  <si>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</si>
  <si>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</si>
  <si>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</si>
  <si>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</si>
  <si>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</si>
  <si>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</si>
  <si>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</si>
  <si>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</si>
  <si>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</si>
  <si>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</si>
  <si>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</si>
  <si>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</si>
  <si>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</si>
  <si>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</si>
  <si>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</si>
  <si>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 xml:space="preserve">  调入预算稳定调节基金</t>
  </si>
  <si>
    <t xml:space="preserve">  待偿债置换一般债券上年结余</t>
  </si>
  <si>
    <t xml:space="preserve">  上年结余收入</t>
  </si>
  <si>
    <t xml:space="preserve">  调入资金</t>
  </si>
  <si>
    <t xml:space="preserve">  地方政府一般债务转贷收入</t>
  </si>
  <si>
    <t>收入总计</t>
  </si>
  <si>
    <t>2024年一般公共预算支出决算</t>
  </si>
  <si>
    <t>2023年支出</t>
  </si>
  <si>
    <t>2024年支出</t>
  </si>
  <si>
    <t>2024年      年初预算数</t>
  </si>
  <si>
    <t>2024年          调整预算数</t>
  </si>
  <si>
    <t>完成        调整预算%</t>
  </si>
  <si>
    <t>比2023年    增（减）幅%</t>
  </si>
  <si>
    <t xml:space="preserve">     一、一般公共服务支出</t>
  </si>
  <si>
    <t xml:space="preserve">     二、外交支出</t>
  </si>
  <si>
    <t xml:space="preserve">     三、国防支出</t>
  </si>
  <si>
    <t xml:space="preserve">     四、公共安全支出</t>
  </si>
  <si>
    <t xml:space="preserve">     五、教育支出</t>
  </si>
  <si>
    <t xml:space="preserve">     六、科学技术支出</t>
  </si>
  <si>
    <t xml:space="preserve">     七、文化体育与传媒支出</t>
  </si>
  <si>
    <t xml:space="preserve">     八、社会保障和就业支出</t>
  </si>
  <si>
    <t xml:space="preserve">     九、医疗卫生与计划生育支出</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</si>
  <si>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</si>
  <si>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</si>
  <si>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</si>
  <si>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</si>
  <si>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</si>
  <si>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</si>
  <si>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</si>
  <si>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</si>
  <si>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</si>
  <si>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</si>
  <si>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</si>
  <si>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</si>
  <si>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二十二、预备费</t>
  </si>
  <si>
    <t xml:space="preserve">     二十三、其他支出</t>
  </si>
  <si>
    <t xml:space="preserve">     二十四、债务付息支出</t>
  </si>
  <si>
    <t xml:space="preserve">     二十五、债务发行费用支出</t>
  </si>
  <si>
    <t>一般公共预算支出小计</t>
  </si>
  <si>
    <t>转移性支出</t>
  </si>
  <si>
    <t xml:space="preserve">   上解上级支出</t>
  </si>
  <si>
    <t xml:space="preserve">       体制上解支出</t>
  </si>
  <si>
    <t xml:space="preserve">       专项上解支出</t>
  </si>
  <si>
    <t xml:space="preserve">   补助下级支出</t>
  </si>
  <si>
    <t xml:space="preserve">      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</si>
  <si>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</si>
  <si>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</si>
  <si>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</si>
  <si>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</si>
  <si>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</si>
  <si>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</si>
  <si>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一般性转移支付支出</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</si>
  <si>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</si>
  <si>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</si>
  <si>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</si>
  <si>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</si>
  <si>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</si>
  <si>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</si>
  <si>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成品油税费改革转移支付补助支出</t>
  </si>
  <si>
    <t xml:space="preserve">        基层公检法司转移支付支出</t>
  </si>
  <si>
    <t xml:space="preserve">        城乡义务教育转移支付支出</t>
  </si>
  <si>
    <t xml:space="preserve">        基本养老金转移支付支出</t>
  </si>
  <si>
    <t xml:space="preserve">        城乡居民医疗保险转移支付支出</t>
  </si>
  <si>
    <t xml:space="preserve">        农村综合改革转移支付支出</t>
  </si>
  <si>
    <t xml:space="preserve">        产粮（油）大县奖励资金支出</t>
  </si>
  <si>
    <t xml:space="preserve">        重点生态功能区转移支付支出</t>
  </si>
  <si>
    <t xml:space="preserve">        固定数额补助支出</t>
  </si>
  <si>
    <t xml:space="preserve">        革命老区转移支付支出</t>
  </si>
  <si>
    <t xml:space="preserve">        贫困地区转移支付支出</t>
  </si>
  <si>
    <t xml:space="preserve">        民族地区转移支付支出</t>
  </si>
  <si>
    <t xml:space="preserve">        边境地区转移支付支出</t>
  </si>
  <si>
    <t xml:space="preserve">        一般公共服务共同财政事权转移支付支出</t>
  </si>
  <si>
    <t xml:space="preserve">        外交共同财政事权转移支付支出</t>
  </si>
  <si>
    <t xml:space="preserve">        国防共同财政事权转移支付支出</t>
  </si>
  <si>
    <t xml:space="preserve">        公共安全共同财政事权转移支付支出</t>
  </si>
  <si>
    <t xml:space="preserve">        教育共同财政事权转移支付支出</t>
  </si>
  <si>
    <t xml:space="preserve">        科学技术共同财政事权转移支付支出</t>
  </si>
  <si>
    <t xml:space="preserve">        文化旅游体育与传媒共同财政事权转移支付支出</t>
  </si>
  <si>
    <t xml:space="preserve">        社会保障和就业共同财政事权转移支付支出</t>
  </si>
  <si>
    <t xml:space="preserve">        卫生健康共同财政事权转移支付支出</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</si>
  <si>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</si>
  <si>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</si>
  <si>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</si>
  <si>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t>
  </si>
  <si>
    <t xml:space="preserve">        资源勘探信息等共同财政事权转移支付支出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</si>
  <si>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</si>
  <si>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</si>
  <si>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</si>
  <si>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</si>
  <si>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</si>
  <si>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其他共同财政事权转移支付支出</t>
  </si>
  <si>
    <t xml:space="preserve">        其他一般性转移支付支出</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</si>
  <si>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</si>
  <si>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</si>
  <si>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</si>
  <si>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</si>
  <si>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</si>
  <si>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</si>
  <si>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</si>
  <si>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</si>
  <si>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</si>
  <si>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</si>
  <si>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</si>
  <si>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</si>
  <si>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</si>
  <si>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</si>
  <si>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</si>
  <si>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</si>
  <si>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</si>
  <si>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</si>
  <si>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</si>
  <si>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</si>
  <si>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其他支出</t>
  </si>
  <si>
    <t xml:space="preserve">   地方政府一般债务还本支出</t>
  </si>
  <si>
    <t xml:space="preserve">   债务转贷支出</t>
  </si>
  <si>
    <t xml:space="preserve">   安排预算稳定调节基金</t>
  </si>
  <si>
    <t xml:space="preserve">   补充预算周转金</t>
  </si>
  <si>
    <t xml:space="preserve">   调出资金</t>
  </si>
  <si>
    <t xml:space="preserve">   年终结余</t>
  </si>
  <si>
    <t xml:space="preserve">   其中：专项结转</t>
  </si>
  <si>
    <t xml:space="preserve">               净结余</t>
  </si>
  <si>
    <t>支出总计</t>
  </si>
  <si>
    <t>科目编码</t>
  </si>
  <si>
    <t>完成         调整预算%</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</si>
  <si>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</si>
  <si>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</si>
  <si>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</si>
  <si>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</si>
  <si>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</si>
  <si>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</si>
  <si>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</si>
  <si>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</si>
  <si>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</si>
  <si>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</si>
  <si>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</si>
  <si>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</si>
  <si>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</si>
  <si>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</si>
  <si>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</si>
  <si>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</si>
  <si>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</si>
  <si>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</si>
  <si>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</si>
  <si>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</si>
  <si>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</si>
  <si>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</si>
  <si>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</si>
  <si>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</si>
  <si>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</si>
  <si>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</si>
  <si>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</si>
  <si>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</si>
  <si>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</si>
  <si>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</si>
  <si>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</si>
  <si>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</si>
  <si>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</si>
  <si>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</si>
  <si>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</si>
  <si>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</si>
  <si>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</si>
  <si>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</si>
  <si>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</si>
  <si>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</si>
  <si>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</si>
  <si>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</si>
  <si>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</si>
  <si>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</si>
  <si>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</si>
  <si>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</si>
  <si>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</si>
  <si>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</si>
  <si>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</si>
  <si>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</si>
  <si>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</si>
  <si>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</si>
  <si>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</si>
  <si>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</si>
  <si>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</si>
  <si>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</si>
  <si>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</si>
  <si>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</si>
  <si>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</si>
  <si>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</si>
  <si>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</si>
  <si>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</si>
  <si>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</si>
  <si>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</si>
  <si>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</si>
  <si>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</si>
  <si>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</si>
  <si>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</si>
  <si>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</si>
  <si>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</si>
  <si>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</si>
  <si>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</si>
  <si>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</si>
  <si>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</si>
  <si>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</si>
  <si>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</si>
  <si>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</si>
  <si>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</si>
  <si>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</si>
  <si>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</si>
  <si>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</si>
  <si>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</si>
  <si>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</si>
  <si>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</si>
  <si>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</si>
  <si>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</si>
  <si>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</si>
  <si>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</si>
  <si>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</si>
  <si>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</si>
  <si>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</si>
  <si>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</si>
  <si>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</si>
  <si>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</si>
  <si>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</si>
  <si>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</si>
  <si>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</si>
  <si>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</si>
  <si>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</si>
  <si>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</si>
  <si>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</si>
  <si>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</si>
  <si>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</si>
  <si>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</si>
  <si>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</si>
  <si>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</si>
  <si>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</si>
  <si>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</si>
  <si>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</si>
  <si>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</si>
  <si>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</si>
  <si>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</si>
  <si>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</si>
  <si>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</si>
  <si>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</si>
  <si>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</si>
  <si>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</si>
  <si>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</si>
  <si>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</si>
  <si>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</si>
  <si>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</si>
  <si>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</si>
  <si>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</si>
  <si>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</si>
  <si>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</si>
  <si>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</si>
  <si>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信访事务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</si>
  <si>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</si>
  <si>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</si>
  <si>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</si>
  <si>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</si>
  <si>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</si>
  <si>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</si>
  <si>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</si>
  <si>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</si>
  <si>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</si>
  <si>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</si>
  <si>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</si>
  <si>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</si>
  <si>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</si>
  <si>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</si>
  <si>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</si>
  <si>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</si>
  <si>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</si>
  <si>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</si>
  <si>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</si>
  <si>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</si>
  <si>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</si>
  <si>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</si>
  <si>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</si>
  <si>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</si>
  <si>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</si>
  <si>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</si>
  <si>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</si>
  <si>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</si>
  <si>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</si>
  <si>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</si>
  <si>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</si>
  <si>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</si>
  <si>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</si>
  <si>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</si>
  <si>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</si>
  <si>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</si>
  <si>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</si>
  <si>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</si>
  <si>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</si>
  <si>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</si>
  <si>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</si>
  <si>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</si>
  <si>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</si>
  <si>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</si>
  <si>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</si>
  <si>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</si>
  <si>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</si>
  <si>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</si>
  <si>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</si>
  <si>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</si>
  <si>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</si>
  <si>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</si>
  <si>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</si>
  <si>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</si>
  <si>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</si>
  <si>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</si>
  <si>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</si>
  <si>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</si>
  <si>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</si>
  <si>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</si>
  <si>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</si>
  <si>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</si>
  <si>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</si>
  <si>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</si>
  <si>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</si>
  <si>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</si>
  <si>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</si>
  <si>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</si>
  <si>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</si>
  <si>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</si>
  <si>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</si>
  <si>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</si>
  <si>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</si>
  <si>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</si>
  <si>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</si>
  <si>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</si>
  <si>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</si>
  <si>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</si>
  <si>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</si>
  <si>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</si>
  <si>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</si>
  <si>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</si>
  <si>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</si>
  <si>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</si>
  <si>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</si>
  <si>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</si>
  <si>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</si>
  <si>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</si>
  <si>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</si>
  <si>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</si>
  <si>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</si>
  <si>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</si>
  <si>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</si>
  <si>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</si>
  <si>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</si>
  <si>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</si>
  <si>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</si>
  <si>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</si>
  <si>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</si>
  <si>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</si>
  <si>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</si>
  <si>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</si>
  <si>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</si>
  <si>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</si>
  <si>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</si>
  <si>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</si>
  <si>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</si>
  <si>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</si>
  <si>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</si>
  <si>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</si>
  <si>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</si>
  <si>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</si>
  <si>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</si>
  <si>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</si>
  <si>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</si>
  <si>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</si>
  <si>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</si>
  <si>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</si>
  <si>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</si>
  <si>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</si>
  <si>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</si>
  <si>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</si>
  <si>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</si>
  <si>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</si>
  <si>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</si>
  <si>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</si>
  <si>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</si>
  <si>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</si>
  <si>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</si>
  <si>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</si>
  <si>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</si>
  <si>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</si>
  <si>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</si>
  <si>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</si>
  <si>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</si>
  <si>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</si>
  <si>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</si>
  <si>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</si>
  <si>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</si>
  <si>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</si>
  <si>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</si>
  <si>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</si>
  <si>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</si>
  <si>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</si>
  <si>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</si>
  <si>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</si>
  <si>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</si>
  <si>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</si>
  <si>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</si>
  <si>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</si>
  <si>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</si>
  <si>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</si>
  <si>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</si>
  <si>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</si>
  <si>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</si>
  <si>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</si>
  <si>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</si>
  <si>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</si>
  <si>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</si>
  <si>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</si>
  <si>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</si>
  <si>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</si>
  <si>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</si>
  <si>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</si>
  <si>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</si>
  <si>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</si>
  <si>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</si>
  <si>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</si>
  <si>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</si>
  <si>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</si>
  <si>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</si>
  <si>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</si>
  <si>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</si>
  <si>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</si>
  <si>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</si>
  <si>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</si>
  <si>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</si>
  <si>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</si>
  <si>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</si>
  <si>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</si>
  <si>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</si>
  <si>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</si>
  <si>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</si>
  <si>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</si>
  <si>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</si>
  <si>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</si>
  <si>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</si>
  <si>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</si>
  <si>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</si>
  <si>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</si>
  <si>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</si>
  <si>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</si>
  <si>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</si>
  <si>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</si>
  <si>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</si>
  <si>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</si>
  <si>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</si>
  <si>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</si>
  <si>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</si>
  <si>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</si>
  <si>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</si>
  <si>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</si>
  <si>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</si>
  <si>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</si>
  <si>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</si>
  <si>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</si>
  <si>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</si>
  <si>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</si>
  <si>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</si>
  <si>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</si>
  <si>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</si>
  <si>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</si>
  <si>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</si>
  <si>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</si>
  <si>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</si>
  <si>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</si>
  <si>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</si>
  <si>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</si>
  <si>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</si>
  <si>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</si>
  <si>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</si>
  <si>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</si>
  <si>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</si>
  <si>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</si>
  <si>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</si>
  <si>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</si>
  <si>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</si>
  <si>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</si>
  <si>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</si>
  <si>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</si>
  <si>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</si>
  <si>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</si>
  <si>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</si>
  <si>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</si>
  <si>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</si>
  <si>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</si>
  <si>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</si>
  <si>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</si>
  <si>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</si>
  <si>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</si>
  <si>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</si>
  <si>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</si>
  <si>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</si>
  <si>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</si>
  <si>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</si>
  <si>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</si>
  <si>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</si>
  <si>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</si>
  <si>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</si>
  <si>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</si>
  <si>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</si>
  <si>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</si>
  <si>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</si>
  <si>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</si>
  <si>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</si>
  <si>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</si>
  <si>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</si>
  <si>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</si>
  <si>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</si>
  <si>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</si>
  <si>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</si>
  <si>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</si>
  <si>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</si>
  <si>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</si>
  <si>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</si>
  <si>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</si>
  <si>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</si>
  <si>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</si>
  <si>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</si>
  <si>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</si>
  <si>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</si>
  <si>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</si>
  <si>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</si>
  <si>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</si>
  <si>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</si>
  <si>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</si>
  <si>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</si>
  <si>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</si>
  <si>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</si>
  <si>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</si>
  <si>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</si>
  <si>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</si>
  <si>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</si>
  <si>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</si>
  <si>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</si>
  <si>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</si>
  <si>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</si>
  <si>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</si>
  <si>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</si>
  <si>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</si>
  <si>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</si>
  <si>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</si>
  <si>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</si>
  <si>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</si>
  <si>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</si>
  <si>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</si>
  <si>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</si>
  <si>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</si>
  <si>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</si>
  <si>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</si>
  <si>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</si>
  <si>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</si>
  <si>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</si>
  <si>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</si>
  <si>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</si>
  <si>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</si>
  <si>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</si>
  <si>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</si>
  <si>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</si>
  <si>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</si>
  <si>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</si>
  <si>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</si>
  <si>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</si>
  <si>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</si>
  <si>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</si>
  <si>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</si>
  <si>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</si>
  <si>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</si>
  <si>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</si>
  <si>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</si>
  <si>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</si>
  <si>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</si>
  <si>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</si>
  <si>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</si>
  <si>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</si>
  <si>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</si>
  <si>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</si>
  <si>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</si>
  <si>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</si>
  <si>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</si>
  <si>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</si>
  <si>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</si>
  <si>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</si>
  <si>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</si>
  <si>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</si>
  <si>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</si>
  <si>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</si>
  <si>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</si>
  <si>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</si>
  <si>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</si>
  <si>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</si>
  <si>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</si>
  <si>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</si>
  <si>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</si>
  <si>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</si>
  <si>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</si>
  <si>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</si>
  <si>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</si>
  <si>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</si>
  <si>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</si>
  <si>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</si>
  <si>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</si>
  <si>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</si>
  <si>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</si>
  <si>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</si>
  <si>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</si>
  <si>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</si>
  <si>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</si>
  <si>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</si>
  <si>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</si>
  <si>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</si>
  <si>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</si>
  <si>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</si>
  <si>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</si>
  <si>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</si>
  <si>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</si>
  <si>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</si>
  <si>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</si>
  <si>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</si>
  <si>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</si>
  <si>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</si>
  <si>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</si>
  <si>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</si>
  <si>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</si>
  <si>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</si>
  <si>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</si>
  <si>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</si>
  <si>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</si>
  <si>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</si>
  <si>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</si>
  <si>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</si>
  <si>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</si>
  <si>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</si>
  <si>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</si>
  <si>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</si>
  <si>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</si>
  <si>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</si>
  <si>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</si>
  <si>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</si>
  <si>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</si>
  <si>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</si>
  <si>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</si>
  <si>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</si>
  <si>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</si>
  <si>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</si>
  <si>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</si>
  <si>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</si>
  <si>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</si>
  <si>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</si>
  <si>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</si>
  <si>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</si>
  <si>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</si>
  <si>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</si>
  <si>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</si>
  <si>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</si>
  <si>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</si>
  <si>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</si>
  <si>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</si>
  <si>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</si>
  <si>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</si>
  <si>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</si>
  <si>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</si>
  <si>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</si>
  <si>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</si>
  <si>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</si>
  <si>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</si>
  <si>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</si>
  <si>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</si>
  <si>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</si>
  <si>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</si>
  <si>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</si>
  <si>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</si>
  <si>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</si>
  <si>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</si>
  <si>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</si>
  <si>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</si>
  <si>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</si>
  <si>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</si>
  <si>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</si>
  <si>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</si>
  <si>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</si>
  <si>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</si>
  <si>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</si>
  <si>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</si>
  <si>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</si>
  <si>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</si>
  <si>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</si>
  <si>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</si>
  <si>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</si>
  <si>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</si>
  <si>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</si>
  <si>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</si>
  <si>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</si>
  <si>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</si>
  <si>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</si>
  <si>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</si>
  <si>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</si>
  <si>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</si>
  <si>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</si>
  <si>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</si>
  <si>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</si>
  <si>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</si>
  <si>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</si>
  <si>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</si>
  <si>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</si>
  <si>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</si>
  <si>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</si>
  <si>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</si>
  <si>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</si>
  <si>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</si>
  <si>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</si>
  <si>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</si>
  <si>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</si>
  <si>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</si>
  <si>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</si>
  <si>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</si>
  <si>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</si>
  <si>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</si>
  <si>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</si>
  <si>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</si>
  <si>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</si>
  <si>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</si>
  <si>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</si>
  <si>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</si>
  <si>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</si>
  <si>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</si>
  <si>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</si>
  <si>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</si>
  <si>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</si>
  <si>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</si>
  <si>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</si>
  <si>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</si>
  <si>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</si>
  <si>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</si>
  <si>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</si>
  <si>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</si>
  <si>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</si>
  <si>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</si>
  <si>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</si>
  <si>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</si>
  <si>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</si>
  <si>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</si>
  <si>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</si>
  <si>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</si>
  <si>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</si>
  <si>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</si>
  <si>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</si>
  <si>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</si>
  <si>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</si>
  <si>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</si>
  <si>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</si>
  <si>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</si>
  <si>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</si>
  <si>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</si>
  <si>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</si>
  <si>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</si>
  <si>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</si>
  <si>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</si>
  <si>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</si>
  <si>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</si>
  <si>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</si>
  <si>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</si>
  <si>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</si>
  <si>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</si>
  <si>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</si>
  <si>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</si>
  <si>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</si>
  <si>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</si>
  <si>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</si>
  <si>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</si>
  <si>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</si>
  <si>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</si>
  <si>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</si>
  <si>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</si>
  <si>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</si>
  <si>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</si>
  <si>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</si>
  <si>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</si>
  <si>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</si>
  <si>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</si>
  <si>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</si>
  <si>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</si>
  <si>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</si>
  <si>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</si>
  <si>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</si>
  <si>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</si>
  <si>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</si>
  <si>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</si>
  <si>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</si>
  <si>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</si>
  <si>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</si>
  <si>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</si>
  <si>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</si>
  <si>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</si>
  <si>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</si>
  <si>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</si>
  <si>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</si>
  <si>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</si>
  <si>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</si>
  <si>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</si>
  <si>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</si>
  <si>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</si>
  <si>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</si>
  <si>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</si>
  <si>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</si>
  <si>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</si>
  <si>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</si>
  <si>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</si>
  <si>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</si>
  <si>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</si>
  <si>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</si>
  <si>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</si>
  <si>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</si>
  <si>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</si>
  <si>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</si>
  <si>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</si>
  <si>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</si>
  <si>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</si>
  <si>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</si>
  <si>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</si>
  <si>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</si>
  <si>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</si>
  <si>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</si>
  <si>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</si>
  <si>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</si>
  <si>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</si>
  <si>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</si>
  <si>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</si>
  <si>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</si>
  <si>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</si>
  <si>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</si>
  <si>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</si>
  <si>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</si>
  <si>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</si>
  <si>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</si>
  <si>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</si>
  <si>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</si>
  <si>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</si>
  <si>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</si>
  <si>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</si>
  <si>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</si>
  <si>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</si>
  <si>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</si>
  <si>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</si>
  <si>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</si>
  <si>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</si>
  <si>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</si>
  <si>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</si>
  <si>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</si>
  <si>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</si>
  <si>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</si>
  <si>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</si>
  <si>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</si>
  <si>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</si>
  <si>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</si>
  <si>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</si>
  <si>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</si>
  <si>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</si>
  <si>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</si>
  <si>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</si>
  <si>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</si>
  <si>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</si>
  <si>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</si>
  <si>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</si>
  <si>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</si>
  <si>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</si>
  <si>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</si>
  <si>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</si>
  <si>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</si>
  <si>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</si>
  <si>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</si>
  <si>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</si>
  <si>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</si>
  <si>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</si>
  <si>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</si>
  <si>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</si>
  <si>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</si>
  <si>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</si>
  <si>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</si>
  <si>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</si>
  <si>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</si>
  <si>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</si>
  <si>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</si>
  <si>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</si>
  <si>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</si>
  <si>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</si>
  <si>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</si>
  <si>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</si>
  <si>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</si>
  <si>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</si>
  <si>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</si>
  <si>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</si>
  <si>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</si>
  <si>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</si>
  <si>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</si>
  <si>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</si>
  <si>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</si>
  <si>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</si>
  <si>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</si>
  <si>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</si>
  <si>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</si>
  <si>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</si>
  <si>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</si>
  <si>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</si>
  <si>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</si>
  <si>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</si>
  <si>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</si>
  <si>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</si>
  <si>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</si>
  <si>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</si>
  <si>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</si>
  <si>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</si>
  <si>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</si>
  <si>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</si>
  <si>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</si>
  <si>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</si>
  <si>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</si>
  <si>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</si>
  <si>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</si>
  <si>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</si>
  <si>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</si>
  <si>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</si>
  <si>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</si>
  <si>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</si>
  <si>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</si>
  <si>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</si>
  <si>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</si>
  <si>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</si>
  <si>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</si>
  <si>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</si>
  <si>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</si>
  <si>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</si>
  <si>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</si>
  <si>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</si>
  <si>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</si>
  <si>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</si>
  <si>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</si>
  <si>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</si>
  <si>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</si>
  <si>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</si>
  <si>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</si>
  <si>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</si>
  <si>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</si>
  <si>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</si>
  <si>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</si>
  <si>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</si>
  <si>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</si>
  <si>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</si>
  <si>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</si>
  <si>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</si>
  <si>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</si>
  <si>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</si>
  <si>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</si>
  <si>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</si>
  <si>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</si>
  <si>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</si>
  <si>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</si>
  <si>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</si>
  <si>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</si>
  <si>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</si>
  <si>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</si>
  <si>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</si>
  <si>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</si>
  <si>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</si>
  <si>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</si>
  <si>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</si>
  <si>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</si>
  <si>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</si>
  <si>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</si>
  <si>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</si>
  <si>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</si>
  <si>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</si>
  <si>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</si>
  <si>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</si>
  <si>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</si>
  <si>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</si>
  <si>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</si>
  <si>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</si>
  <si>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</si>
  <si>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</si>
  <si>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</si>
  <si>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文化旅游体育与传媒</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</si>
  <si>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</si>
  <si>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</si>
  <si>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</si>
  <si>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</si>
  <si>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</si>
  <si>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</si>
  <si>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</si>
  <si>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</si>
  <si>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</si>
  <si>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</si>
  <si>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</si>
  <si>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</si>
  <si>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</si>
  <si>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</si>
  <si>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</si>
  <si>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</si>
  <si>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</si>
  <si>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</si>
  <si>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</si>
  <si>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</si>
  <si>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</si>
  <si>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</si>
  <si>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</si>
  <si>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</si>
  <si>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</si>
  <si>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</si>
  <si>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</si>
  <si>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</si>
  <si>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</si>
  <si>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</si>
  <si>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</si>
  <si>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</si>
  <si>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</si>
  <si>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</si>
  <si>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</si>
  <si>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</si>
  <si>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</si>
  <si>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</si>
  <si>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</si>
  <si>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</si>
  <si>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</si>
  <si>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</si>
  <si>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</si>
  <si>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</si>
  <si>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</si>
  <si>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</si>
  <si>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</si>
  <si>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</si>
  <si>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</si>
  <si>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</si>
  <si>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</si>
  <si>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</si>
  <si>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</si>
  <si>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</si>
  <si>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</si>
  <si>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</si>
  <si>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</si>
  <si>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</si>
  <si>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</si>
  <si>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</si>
  <si>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</si>
  <si>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</si>
  <si>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</si>
  <si>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</si>
  <si>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</si>
  <si>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</si>
  <si>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</si>
  <si>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</si>
  <si>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</si>
  <si>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</si>
  <si>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</si>
  <si>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</si>
  <si>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</si>
  <si>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</si>
  <si>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</si>
  <si>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</si>
  <si>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</si>
  <si>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</si>
  <si>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</si>
  <si>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</si>
  <si>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</si>
  <si>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</si>
  <si>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</si>
  <si>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</si>
  <si>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</si>
  <si>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</si>
  <si>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</si>
  <si>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</si>
  <si>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</si>
  <si>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</si>
  <si>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</si>
  <si>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</si>
  <si>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</si>
  <si>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</si>
  <si>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</si>
  <si>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</si>
  <si>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</si>
  <si>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</si>
  <si>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</si>
  <si>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</si>
  <si>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</si>
  <si>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</si>
  <si>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</si>
  <si>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</si>
  <si>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</si>
  <si>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</si>
  <si>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</si>
  <si>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</si>
  <si>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</si>
  <si>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</si>
  <si>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</si>
  <si>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</si>
  <si>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</si>
  <si>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</si>
  <si>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</si>
  <si>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</si>
  <si>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</si>
  <si>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</si>
  <si>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</si>
  <si>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</si>
  <si>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</si>
  <si>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</si>
  <si>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</si>
  <si>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</si>
  <si>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</si>
  <si>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</si>
  <si>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</si>
  <si>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</si>
  <si>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</si>
  <si>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</si>
  <si>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</si>
  <si>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</si>
  <si>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</si>
  <si>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</si>
  <si>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预备费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</si>
  <si>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</si>
  <si>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</si>
  <si>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</si>
  <si>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</si>
  <si>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</si>
  <si>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</si>
  <si>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</si>
  <si>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</si>
  <si>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</si>
  <si>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</si>
  <si>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</si>
  <si>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</si>
  <si>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</si>
  <si>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</si>
  <si>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</si>
  <si>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</si>
  <si>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</si>
  <si>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</si>
  <si>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</si>
  <si>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合计</t>
  </si>
  <si>
    <t>科目名称</t>
  </si>
  <si>
    <t>决算数</t>
  </si>
  <si>
    <t>其中：</t>
  </si>
  <si>
    <t>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</si>
  <si>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</si>
  <si>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</si>
  <si>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</si>
  <si>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</si>
  <si>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</si>
  <si>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</si>
  <si>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</si>
  <si>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</si>
  <si>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</si>
  <si>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</si>
  <si>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</si>
  <si>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</si>
  <si>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</si>
  <si>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</si>
  <si>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</si>
  <si>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</si>
  <si>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</si>
  <si>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</si>
  <si>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</si>
  <si>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</si>
  <si>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</si>
  <si>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</si>
  <si>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</si>
  <si>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</si>
  <si>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</si>
  <si>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</si>
  <si>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</si>
  <si>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</si>
  <si>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</si>
  <si>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</si>
  <si>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</si>
  <si>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</si>
  <si>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</si>
  <si>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</si>
  <si>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</si>
  <si>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</si>
  <si>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</si>
  <si>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</si>
  <si>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</si>
  <si>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</si>
  <si>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</si>
  <si>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</si>
  <si>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</si>
  <si>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</si>
  <si>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</si>
  <si>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</si>
  <si>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</si>
  <si>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</si>
  <si>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</si>
  <si>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</si>
  <si>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</si>
  <si>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</si>
  <si>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</si>
  <si>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</si>
  <si>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</si>
  <si>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</si>
  <si>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</si>
  <si>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</si>
  <si>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</si>
  <si>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</si>
  <si>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一、返还性收入</t>
  </si>
  <si>
    <t xml:space="preserve">    其他共同财政事权转移支付收入  </t>
  </si>
  <si>
    <t xml:space="preserve">    其他一般性转移支付收入</t>
  </si>
  <si>
    <t>三、专项转移支付收入</t>
  </si>
  <si>
    <t xml:space="preserve">    一般公共服务</t>
  </si>
  <si>
    <t xml:space="preserve">    外交</t>
  </si>
  <si>
    <t xml:space="preserve">    国防</t>
  </si>
  <si>
    <t xml:space="preserve">    公共安全</t>
  </si>
  <si>
    <t>二、一般性转移支付收入</t>
  </si>
  <si>
    <t xml:space="preserve">    教育</t>
  </si>
  <si>
    <t xml:space="preserve">    体制补助收入</t>
  </si>
  <si>
    <t xml:space="preserve">    科学技术</t>
  </si>
  <si>
    <t xml:space="preserve">    均衡性转移支付收入</t>
  </si>
  <si>
    <t xml:space="preserve">    文化旅游体育与传媒</t>
  </si>
  <si>
    <t xml:space="preserve">    县级基本财力保障机制奖补资金收入</t>
  </si>
  <si>
    <t xml:space="preserve">    社会保障和就业</t>
  </si>
  <si>
    <t xml:space="preserve">    结算补助收入</t>
  </si>
  <si>
    <t xml:space="preserve">    卫生健康</t>
  </si>
  <si>
    <t xml:space="preserve">    资源枯竭型城市转移支付补助收入</t>
  </si>
  <si>
    <t xml:space="preserve">    节能环保</t>
  </si>
  <si>
    <t xml:space="preserve">    企业事业单位划转补助收入</t>
  </si>
  <si>
    <t xml:space="preserve">    城乡社区</t>
  </si>
  <si>
    <t xml:space="preserve">    产粮(油)大县奖励资金收入</t>
  </si>
  <si>
    <t xml:space="preserve">    农林水</t>
  </si>
  <si>
    <t xml:space="preserve">    重点生态功能区转移支付收入</t>
  </si>
  <si>
    <t xml:space="preserve">    交通运输</t>
  </si>
  <si>
    <t xml:space="preserve">    固定数额补助收入</t>
  </si>
  <si>
    <t xml:space="preserve">    资源勘探信息等</t>
  </si>
  <si>
    <t xml:space="preserve">    革命老区转移支付收入</t>
  </si>
  <si>
    <t xml:space="preserve">    商业服务业等</t>
  </si>
  <si>
    <t xml:space="preserve">    民族地区转移支付收入</t>
  </si>
  <si>
    <t xml:space="preserve">    金融</t>
  </si>
  <si>
    <t xml:space="preserve">    边境地区转移支付收入</t>
  </si>
  <si>
    <t xml:space="preserve">    自然资源海洋气象等</t>
  </si>
  <si>
    <t xml:space="preserve">    欠发达地区转移支付收入</t>
  </si>
  <si>
    <t xml:space="preserve">    住房保障</t>
  </si>
  <si>
    <t xml:space="preserve">    一般公共服务共同财政事权转移支付收入  </t>
  </si>
  <si>
    <t xml:space="preserve">    粮油物资储备</t>
  </si>
  <si>
    <t xml:space="preserve">    外交共同财政事权转移支付收入  </t>
  </si>
  <si>
    <t xml:space="preserve">    灾害防治及应急管理</t>
  </si>
  <si>
    <t xml:space="preserve">    国防共同财政事权转移支付收入  </t>
  </si>
  <si>
    <t xml:space="preserve">    其他收入</t>
  </si>
  <si>
    <t xml:space="preserve">    公共安全共同财政事权转移支付收入  </t>
  </si>
  <si>
    <t>四、债务(转贷)收入</t>
  </si>
  <si>
    <t xml:space="preserve">    教育共同财政事权转移支付收入  </t>
  </si>
  <si>
    <t xml:space="preserve">    地方政府一般债券(转贷)收入</t>
  </si>
  <si>
    <t xml:space="preserve">    科学技术共同财政事权转移支付收入  </t>
  </si>
  <si>
    <t xml:space="preserve">    地方政府向外国政府借款(转贷)收入</t>
  </si>
  <si>
    <t xml:space="preserve">    文化旅游体育与传媒共同财政事权转移支付收入  </t>
  </si>
  <si>
    <t xml:space="preserve">    地方政府向国际组织借款(转贷)收入</t>
  </si>
  <si>
    <t xml:space="preserve">    社会保障和就业共同财政事权转移支付收入  </t>
  </si>
  <si>
    <t xml:space="preserve">    地方政府其他一般债务(转贷)收入</t>
  </si>
  <si>
    <t xml:space="preserve">    医疗卫生共同财政事权转移支付收入  </t>
  </si>
  <si>
    <t>五、调入资金</t>
  </si>
  <si>
    <t xml:space="preserve">    节能环保共同财政事权转移支付收入  </t>
  </si>
  <si>
    <t xml:space="preserve">    从政府性基金预算调入 </t>
  </si>
  <si>
    <t xml:space="preserve">    城乡社区共同财政事权转移支付收入  </t>
  </si>
  <si>
    <t xml:space="preserve">    从国有资本经营预算调入</t>
  </si>
  <si>
    <t xml:space="preserve">    农林水共同财政事权转移支付收入  </t>
  </si>
  <si>
    <t xml:space="preserve">    从其他资金调入</t>
  </si>
  <si>
    <t xml:space="preserve">    交通运输共同财政事权转移支付收入  </t>
  </si>
  <si>
    <t>六、上解上级支出</t>
  </si>
  <si>
    <t xml:space="preserve">    资源勘探信息等共同财政事权转移支付收入  </t>
  </si>
  <si>
    <t>　  体制上解支出</t>
  </si>
  <si>
    <t xml:space="preserve">    商业服务业等共同财政事权转移支付收入  </t>
  </si>
  <si>
    <t>　  专项上解支出</t>
  </si>
  <si>
    <t xml:space="preserve">    金融共同财政事权转移支付收入  </t>
  </si>
  <si>
    <t>七、债务还本支出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</si>
  <si>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</si>
  <si>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</si>
  <si>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</si>
  <si>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</si>
  <si>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</si>
  <si>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</si>
  <si>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</si>
  <si>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</si>
  <si>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增值税留抵退税转移支付收入</t>
  </si>
  <si>
    <t xml:space="preserve">    其他退税减税降费转移支付收入</t>
  </si>
  <si>
    <t xml:space="preserve">    补充县区财力转移支付收入</t>
  </si>
  <si>
    <t>地区</t>
  </si>
  <si>
    <t>返还性支出</t>
  </si>
  <si>
    <t>所得税基数返还收入</t>
  </si>
  <si>
    <t>成品油税费改革税收返还收入</t>
  </si>
  <si>
    <t>增值税税收返还收入</t>
  </si>
  <si>
    <t>消费税税收返还收入</t>
  </si>
  <si>
    <t>增值税五五分享税收返还收入</t>
  </si>
  <si>
    <t>其他返还性收入</t>
  </si>
  <si>
    <t>一般性转移支付</t>
  </si>
  <si>
    <t>专项转移支付</t>
  </si>
  <si>
    <t>备注：县级无对下税收返还、对下转移支付，故本表无数据。</t>
  </si>
  <si>
    <t>2024年政府性基金收入决算</t>
  </si>
  <si>
    <t>国有土地使用权出让收入</t>
  </si>
  <si>
    <t>城市公用事业附加收入</t>
  </si>
  <si>
    <t>国有土地收益基金收入</t>
  </si>
  <si>
    <t>农业土地开发资金收入</t>
  </si>
  <si>
    <t>城市基础设施配套费收入</t>
  </si>
  <si>
    <t>污水处理费收入</t>
  </si>
  <si>
    <t>新型墙体材料专项基金收入</t>
  </si>
  <si>
    <t>彩票公益金收入</t>
  </si>
  <si>
    <t>专项债券对应项目专项收入</t>
  </si>
  <si>
    <t>其他政府性基金收入</t>
  </si>
  <si>
    <t>政府性基金收入合计</t>
  </si>
  <si>
    <t xml:space="preserve">    调入资金</t>
  </si>
  <si>
    <t xml:space="preserve">    上级补助收入</t>
  </si>
  <si>
    <t xml:space="preserve">    上年结余收入</t>
  </si>
  <si>
    <t xml:space="preserve">    债务转贷收入</t>
  </si>
  <si>
    <t>2024年政府性基金预算支出决算表</t>
  </si>
  <si>
    <t>2023年                             财政决算数</t>
  </si>
  <si>
    <t>2024年                       年初预算数</t>
  </si>
  <si>
    <t>2024年                      调整预算数</t>
  </si>
  <si>
    <t>2024年                             财政决算数</t>
  </si>
  <si>
    <t>比2023年               增（减）幅%</t>
  </si>
  <si>
    <t>一、文化旅游体育与传媒支出</t>
  </si>
  <si>
    <t xml:space="preserve">     国家电影事业发展专项资金安排的支出</t>
  </si>
  <si>
    <t xml:space="preserve">        资助国产影片放映</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</si>
  <si>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</si>
  <si>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</si>
  <si>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</si>
  <si>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</si>
  <si>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</si>
  <si>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</si>
  <si>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</si>
  <si>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二、社会保障和就业支出</t>
  </si>
  <si>
    <t xml:space="preserve">     大中型水库移民后期扶持基金支出</t>
  </si>
  <si>
    <t xml:space="preserve">        其他大中型水库移民后期扶持基金支出</t>
  </si>
  <si>
    <t>三、节能环保支出</t>
  </si>
  <si>
    <t xml:space="preserve">     超长期特别国债安排的支出</t>
  </si>
  <si>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</si>
  <si>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</si>
  <si>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</si>
  <si>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</si>
  <si>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</si>
  <si>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</si>
  <si>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</si>
  <si>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</si>
  <si>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</si>
  <si>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</si>
  <si>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</si>
  <si>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</si>
  <si>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</si>
  <si>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农业农村生态环境支出</t>
  </si>
  <si>
    <t xml:space="preserve">        其他国有土地使用权出让收入安排的支出</t>
  </si>
  <si>
    <t xml:space="preserve">     国有土地收益基金及对应专项债务收入安排的支出</t>
  </si>
  <si>
    <t xml:space="preserve">        其他国有土地收益基金支出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</si>
  <si>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</si>
  <si>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</si>
  <si>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</si>
  <si>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</si>
  <si>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</si>
  <si>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</si>
  <si>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</si>
  <si>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其他污水处理费安排的支出</t>
  </si>
  <si>
    <t xml:space="preserve">     土地储备专项债券收入安排的支出  </t>
  </si>
  <si>
    <t xml:space="preserve">        征地和拆迁补偿支出  </t>
  </si>
  <si>
    <t xml:space="preserve">     国有土地使用权出让收入对应专项债务收入安排的支出</t>
  </si>
  <si>
    <t>五、农林水支出</t>
  </si>
  <si>
    <t xml:space="preserve">     大中型水库库区基金安排的支出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</si>
  <si>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</si>
  <si>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</si>
  <si>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</si>
  <si>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</si>
  <si>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</si>
  <si>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小型水库移民扶助基金安排的支出</t>
  </si>
  <si>
    <t>六、交通运输支出</t>
  </si>
  <si>
    <t xml:space="preserve">     车辆通行费安排的支出</t>
  </si>
  <si>
    <t xml:space="preserve">        其他车辆通行费安排的支出</t>
  </si>
  <si>
    <t>七、资源勘探工业信息等支出</t>
  </si>
  <si>
    <t>八、其他支出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</si>
  <si>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</si>
  <si>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</si>
  <si>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</si>
  <si>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</si>
  <si>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</si>
  <si>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</si>
  <si>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</si>
  <si>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</si>
  <si>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</si>
  <si>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</si>
  <si>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</si>
  <si>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</si>
  <si>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</si>
  <si>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</si>
  <si>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</si>
  <si>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</si>
  <si>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</si>
  <si>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</si>
  <si>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</si>
  <si>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</si>
  <si>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</si>
  <si>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地方政府专项债务付息支出</t>
  </si>
  <si>
    <t xml:space="preserve">        其中：国有土地使用权出让金债务付息支出</t>
  </si>
  <si>
    <t xml:space="preserve">              土地储备专项债券付息支出</t>
  </si>
  <si>
    <t xml:space="preserve">              棚户区改造专项债券付息支出</t>
  </si>
  <si>
    <t xml:space="preserve">              其他地方自行试点项目收益专项债券付息支出</t>
  </si>
  <si>
    <t>十、债务发行费用支出</t>
  </si>
  <si>
    <t xml:space="preserve">    地方政府专项债务发行费用支出</t>
  </si>
  <si>
    <t xml:space="preserve">        其中：国有土地使用权出让金债务发行费用支出</t>
  </si>
  <si>
    <t xml:space="preserve">              土地储备专项债券发行费用支出</t>
  </si>
  <si>
    <t xml:space="preserve">              棚户区改造专项债券发行费用支出</t>
  </si>
  <si>
    <t xml:space="preserve">              其他地方自行试点项目收益专项债券发行费</t>
  </si>
  <si>
    <t>十一、抗疫特别国债安排的支出</t>
  </si>
  <si>
    <t>政府性基金支出合计</t>
  </si>
  <si>
    <t>上解上级支出</t>
  </si>
  <si>
    <t>调出资金</t>
  </si>
  <si>
    <t>补助下级支出</t>
  </si>
  <si>
    <t>债务转贷支出</t>
  </si>
  <si>
    <t>债务还本支出</t>
  </si>
  <si>
    <t>年终结转</t>
  </si>
  <si>
    <t>2024年政府性基金预算本级支出决算表</t>
  </si>
  <si>
    <t>比2023年     增（减）幅%</t>
  </si>
  <si>
    <t xml:space="preserve">  国家电影事业发展专项资金安排的支出</t>
  </si>
  <si>
    <t xml:space="preserve">    资助国产影片放映</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</si>
  <si>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</si>
  <si>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</si>
  <si>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</si>
  <si>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</si>
  <si>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</si>
  <si>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</si>
  <si>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</si>
  <si>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</si>
  <si>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</si>
  <si>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</si>
  <si>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</si>
  <si>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</si>
  <si>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</si>
  <si>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超长期特别国债安排的支出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</si>
  <si>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</si>
  <si>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</si>
  <si>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</si>
  <si>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</si>
  <si>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</si>
  <si>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</si>
  <si>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</si>
  <si>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</si>
  <si>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</si>
  <si>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</si>
  <si>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</si>
  <si>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</si>
  <si>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</si>
  <si>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</si>
  <si>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</si>
  <si>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</si>
  <si>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</si>
  <si>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</si>
  <si>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</si>
  <si>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</si>
  <si>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</si>
  <si>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</si>
  <si>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</si>
  <si>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</si>
  <si>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</si>
  <si>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</si>
  <si>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</si>
  <si>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</si>
  <si>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</si>
  <si>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</si>
  <si>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</si>
  <si>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</si>
  <si>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</si>
  <si>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</si>
  <si>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</si>
  <si>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</si>
  <si>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</si>
  <si>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</si>
  <si>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</si>
  <si>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</si>
  <si>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</si>
  <si>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</si>
  <si>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</si>
  <si>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</si>
  <si>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</si>
  <si>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</si>
  <si>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</si>
  <si>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</si>
  <si>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</si>
  <si>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</si>
  <si>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</si>
  <si>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</si>
  <si>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</si>
  <si>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</si>
  <si>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车辆通行费安排的支出</t>
  </si>
  <si>
    <t xml:space="preserve">    公路还贷</t>
  </si>
  <si>
    <t xml:space="preserve">    政府还贷公路养护</t>
  </si>
  <si>
    <t xml:space="preserve">    政府还贷公路管理</t>
  </si>
  <si>
    <t xml:space="preserve">    其他车辆通行费安排的支出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</si>
  <si>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</si>
  <si>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</si>
  <si>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</si>
  <si>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</si>
  <si>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</si>
  <si>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</si>
  <si>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</si>
  <si>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</si>
  <si>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</si>
  <si>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</si>
  <si>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</si>
  <si>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</si>
  <si>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</si>
  <si>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</si>
  <si>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</si>
  <si>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</si>
  <si>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</si>
  <si>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地方政府专项债务发行费用支出</t>
  </si>
  <si>
    <t xml:space="preserve">  抗疫相关支出</t>
  </si>
  <si>
    <t>2024年度政府性基金转移性收支决算表</t>
  </si>
  <si>
    <t xml:space="preserve">                                                                                                      单位：万元</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</si>
  <si>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</si>
  <si>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</si>
  <si>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</si>
  <si>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</si>
  <si>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</si>
  <si>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</si>
  <si>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 xml:space="preserve">  抗疫特别国债转移支付收入</t>
  </si>
  <si>
    <t xml:space="preserve">  抗疫特别国债转移支付支出</t>
  </si>
  <si>
    <t>政府性基金预算下级上解收入</t>
  </si>
  <si>
    <t>政府性基金预算上解上级支出</t>
  </si>
  <si>
    <t>待偿债置换专项债券上年结余</t>
  </si>
  <si>
    <t>政府性基金预算上年结余</t>
  </si>
  <si>
    <t>调入资金</t>
  </si>
  <si>
    <t xml:space="preserve">  一般公共预算调入</t>
  </si>
  <si>
    <t xml:space="preserve">  政府性基金预算调出资金</t>
  </si>
  <si>
    <t xml:space="preserve">  其他调入资金</t>
  </si>
  <si>
    <t xml:space="preserve">  抗疫特别国债调出资金</t>
  </si>
  <si>
    <t>债务收入</t>
  </si>
  <si>
    <t xml:space="preserve">  地方政府债务收入</t>
  </si>
  <si>
    <t xml:space="preserve">  地方政府专项债务还本支出</t>
  </si>
  <si>
    <t xml:space="preserve">    专项债务收入</t>
  </si>
  <si>
    <t xml:space="preserve">  抗疫特别国债还本支出</t>
  </si>
  <si>
    <t>债务转贷收入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</si>
  <si>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</si>
  <si>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</si>
  <si>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</si>
  <si>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</si>
  <si>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</si>
  <si>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</si>
  <si>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政府性基金预算年终结余</t>
  </si>
  <si>
    <t>收　　入　　总　　计　</t>
  </si>
  <si>
    <t>支　　出　　总　　计　</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</si>
  <si>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</si>
  <si>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</si>
  <si>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</si>
  <si>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</si>
  <si>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</si>
  <si>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</si>
  <si>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</si>
  <si>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</si>
  <si>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</si>
  <si>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</si>
  <si>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</si>
  <si>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</si>
  <si>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</si>
  <si>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 xml:space="preserve">    农业生产发展支出</t>
  </si>
  <si>
    <t>国有土地收益基金及对应专项债务收入安排的支出</t>
  </si>
  <si>
    <t>其他国有土地收益基金支出</t>
  </si>
  <si>
    <t>农业土地开发资金及对应专项债务收入安排的支出</t>
  </si>
  <si>
    <t>城市基础设施配套费及对应专项债务收入安排的支出</t>
  </si>
  <si>
    <t>城市公共设施</t>
  </si>
  <si>
    <t>城市环境卫生</t>
  </si>
  <si>
    <t>公有房屋</t>
  </si>
  <si>
    <t>城市防洪</t>
  </si>
  <si>
    <t>其他城市基础设施配套费安排的支出</t>
  </si>
  <si>
    <t>污水处理费及对应专项债务收入安排的支出</t>
  </si>
  <si>
    <t>污水处理设施建设和运营</t>
  </si>
  <si>
    <t>代征手续费</t>
  </si>
  <si>
    <t>其他污水处理费安排的支出</t>
  </si>
  <si>
    <t>其他政府性支出</t>
  </si>
  <si>
    <t>其他政府性基金及对应专项债务收入安排的支出</t>
  </si>
  <si>
    <t>备注：县级无对下转移支付，故本表无数据。</t>
  </si>
  <si>
    <t>2023年              财政决算数</t>
  </si>
  <si>
    <t>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</si>
  <si>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</si>
  <si>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</si>
  <si>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</si>
  <si>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</si>
  <si>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</si>
  <si>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</si>
  <si>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</si>
  <si>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</si>
  <si>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</si>
  <si>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</si>
  <si>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</si>
  <si>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</si>
  <si>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</si>
  <si>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</si>
  <si>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</si>
  <si>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</si>
  <si>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</si>
  <si>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</si>
  <si>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</si>
  <si>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</si>
  <si>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</si>
  <si>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</si>
  <si>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</si>
  <si>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</si>
  <si>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</si>
  <si>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</si>
  <si>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</si>
  <si>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</si>
  <si>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</si>
  <si>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</si>
  <si>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</si>
  <si>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</si>
  <si>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</si>
  <si>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</si>
  <si>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</si>
  <si>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</si>
  <si>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</si>
  <si>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</si>
  <si>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</si>
  <si>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</si>
  <si>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</si>
  <si>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</si>
  <si>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</si>
  <si>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</si>
  <si>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国有资本经营预算收入合计</t>
  </si>
  <si>
    <t>上级补助收入</t>
  </si>
  <si>
    <t>上年结余</t>
  </si>
  <si>
    <t>省补助计划单列市收入</t>
  </si>
  <si>
    <t>备注：国有资本经营无收入预算、决算。</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</si>
  <si>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</si>
  <si>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</si>
  <si>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</si>
  <si>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</si>
  <si>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</si>
  <si>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</si>
  <si>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</si>
  <si>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</si>
  <si>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</si>
  <si>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</si>
  <si>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</si>
  <si>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</si>
  <si>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</si>
  <si>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</si>
  <si>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</si>
  <si>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</si>
  <si>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</si>
  <si>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</si>
  <si>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国有企业政策性补贴(款)</t>
  </si>
  <si>
    <t xml:space="preserve">  国有企业政策性补贴(项)</t>
  </si>
  <si>
    <t>金融国有资本经营预算支出</t>
  </si>
  <si>
    <t xml:space="preserve">  资本性支出</t>
  </si>
  <si>
    <t xml:space="preserve">  改革性支出</t>
  </si>
  <si>
    <t xml:space="preserve">  其他金融国有资本经营预算支出</t>
  </si>
  <si>
    <t>其他国有资本经营预算支出(款)</t>
  </si>
  <si>
    <t xml:space="preserve">  其他国有资本经营预算支出(项)</t>
  </si>
  <si>
    <t>国有资本经营预算支出合计</t>
  </si>
  <si>
    <t>年终结余</t>
  </si>
  <si>
    <t>备注：国有资本经营无支出预算、决算。</t>
  </si>
  <si>
    <t>完成         年初预算%</t>
  </si>
  <si>
    <t xml:space="preserve">  解决历史遗留问题及改革成本支出</t>
  </si>
  <si>
    <t xml:space="preserve">     “三供一业”移交补助支出</t>
  </si>
  <si>
    <t xml:space="preserve">     其他解决历史遗留问题及改革成本支出</t>
  </si>
  <si>
    <t xml:space="preserve">  国有企业资本金注入</t>
  </si>
  <si>
    <t xml:space="preserve">    国有经济结构调整支出</t>
  </si>
  <si>
    <t xml:space="preserve">    其他国有企业资本金注入</t>
  </si>
  <si>
    <t xml:space="preserve">  国有企业政策性补贴</t>
  </si>
  <si>
    <t xml:space="preserve">    国有企业政策性补贴</t>
  </si>
  <si>
    <t xml:space="preserve">  其他国有资本经营预算支出</t>
  </si>
  <si>
    <t>备注：国有资本经营预算本级无支出预算、决算。</t>
  </si>
  <si>
    <t>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</si>
  <si>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</si>
  <si>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</si>
  <si>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</si>
  <si>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</si>
  <si>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</si>
  <si>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</si>
  <si>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离休干部医药费补助支出</t>
  </si>
  <si>
    <t>其他解决历史遗留问题及改革成本支出</t>
  </si>
  <si>
    <t>国有经济结构调整支出</t>
  </si>
  <si>
    <t>公益性设施投资支出</t>
  </si>
  <si>
    <t>前瞻性战略性产业发展支出</t>
  </si>
  <si>
    <t>生态环境保护支出</t>
  </si>
  <si>
    <t>支持科技进步支出</t>
  </si>
  <si>
    <t>保障国家经济安全支出</t>
  </si>
  <si>
    <t>对外投资合作支出</t>
  </si>
  <si>
    <t>其他国有企业资本金注入</t>
  </si>
  <si>
    <t>国有企业政策性补贴</t>
  </si>
  <si>
    <t>其他国有资本经营预算支出</t>
  </si>
  <si>
    <t xml:space="preserve">                                                                                          单位:万元</t>
  </si>
  <si>
    <t>2023年</t>
  </si>
  <si>
    <t>2024年</t>
  </si>
  <si>
    <t>2023年     基金决算数</t>
  </si>
  <si>
    <t>2024年        年初预算数</t>
  </si>
  <si>
    <t>2024年        基金决算数</t>
  </si>
  <si>
    <t>完成            年初预算%</t>
  </si>
  <si>
    <t>社会保险基金收入合计</t>
  </si>
  <si>
    <t>（一）企业职工基本养老保险基金收入</t>
  </si>
  <si>
    <t xml:space="preserve">    其中： 1.保险费收入</t>
  </si>
  <si>
    <t xml:space="preserve">           2.利息收入</t>
  </si>
  <si>
    <t xml:space="preserve">           3.财政补贴收入</t>
  </si>
  <si>
    <t xml:space="preserve">           4.其他收入</t>
  </si>
  <si>
    <t xml:space="preserve">           5.转移收入</t>
  </si>
  <si>
    <t xml:space="preserve">          6.上级补助收入</t>
  </si>
  <si>
    <t>（二）城乡居民基本养老保险基金收入</t>
  </si>
  <si>
    <t xml:space="preserve">           4.委托投资收益</t>
  </si>
  <si>
    <t xml:space="preserve">           5.其他收入</t>
  </si>
  <si>
    <t xml:space="preserve">           6.转移收入</t>
  </si>
  <si>
    <t>（三）机关事业单位基本养老保险基金收入</t>
  </si>
  <si>
    <t xml:space="preserve">          4.其他收入</t>
  </si>
  <si>
    <t xml:space="preserve">           6.上级补助收入</t>
  </si>
  <si>
    <t>（四）职工基本医疗保险基金收入</t>
  </si>
  <si>
    <t xml:space="preserve">           3.其他收入</t>
  </si>
  <si>
    <t xml:space="preserve">           4.转移收入</t>
  </si>
  <si>
    <t xml:space="preserve">           5.上级补助收入</t>
  </si>
  <si>
    <t>（五）城乡居民基本医疗保险基金收入</t>
  </si>
  <si>
    <t>（六）工伤保险基金收入</t>
  </si>
  <si>
    <t>（七）失业保险基金收入</t>
  </si>
  <si>
    <t>（八）生育保险基金收入</t>
  </si>
  <si>
    <t>2023年        基金决算数</t>
  </si>
  <si>
    <t>社会保险基金支出合计</t>
  </si>
  <si>
    <t>（一）企业职工基本养老保险基金支出</t>
  </si>
  <si>
    <t xml:space="preserve">    其中： 1.社会保险待遇支出</t>
  </si>
  <si>
    <t xml:space="preserve">           2.转移支出</t>
  </si>
  <si>
    <t xml:space="preserve">           3.上解上级支出</t>
  </si>
  <si>
    <t>（二）城乡居民基本养老保险基金支出</t>
  </si>
  <si>
    <t>（三）机关事业单位基本养老保险基金支出</t>
  </si>
  <si>
    <t>（四）职工基本医疗保险基金支出</t>
  </si>
  <si>
    <t>（五）城乡居民基本医疗保险基金支出</t>
  </si>
  <si>
    <t>（六）工伤保险基金支出</t>
  </si>
  <si>
    <t xml:space="preserve">           2.劳动能力鉴定支出</t>
  </si>
  <si>
    <t xml:space="preserve">          3.上解上级支出</t>
  </si>
  <si>
    <t>（七）失业保险基金支出</t>
  </si>
  <si>
    <t xml:space="preserve">          2.转移支出</t>
  </si>
  <si>
    <t xml:space="preserve">          3.技能提升补贴支出</t>
  </si>
  <si>
    <t xml:space="preserve">           4.上解上级支出</t>
  </si>
  <si>
    <t>（八）生育保险基金支出</t>
  </si>
  <si>
    <t>2023年      基金决算数</t>
  </si>
  <si>
    <t>2024年     基金决算数</t>
  </si>
  <si>
    <t>比2023年   增（减）幅%</t>
  </si>
  <si>
    <t>一、社会保险基金本年收支结余合计</t>
  </si>
  <si>
    <t>（一）企业职工基本养老保险基金收支结余</t>
  </si>
  <si>
    <t>（二）城乡居民基本养老保险基金收支结余</t>
  </si>
  <si>
    <t>（三）机关事业单位基本养老保险基金收支结余</t>
  </si>
  <si>
    <t>（四）职工基本医疗保险基金收支结余</t>
  </si>
  <si>
    <t>（五）城乡居民基本医疗保险基金收支结余</t>
  </si>
  <si>
    <t>（六）工伤保险基金收支结余</t>
  </si>
  <si>
    <t>（七）失业保险基金收支结余</t>
  </si>
  <si>
    <t>（八）生育保险基金收支结余</t>
  </si>
  <si>
    <t>二、社会保险基金年末滚存结余合计</t>
  </si>
  <si>
    <t>（一）企业职工基本养老保险基金滚存结余</t>
  </si>
  <si>
    <t>（二）城乡居民基本养老保险基金滚存结余</t>
  </si>
  <si>
    <t>（三）机关事业单位基本养老保险基金滚存结余</t>
  </si>
  <si>
    <t>（四）职工基本医疗保险基金滚存结余</t>
  </si>
  <si>
    <t>（五）城乡居民基本医疗保险基金滚存结余</t>
  </si>
  <si>
    <t>（六）工伤保险基金滚存结余</t>
  </si>
  <si>
    <t>（七）失业保险基金滚存结余</t>
  </si>
  <si>
    <t>（八）生育保险基金滚存结余</t>
  </si>
  <si>
    <t>2024年地方政府一般债务限额和余额情况决算表</t>
  </si>
  <si>
    <t>项目名称</t>
  </si>
  <si>
    <t>余 额</t>
  </si>
  <si>
    <t>限 额</t>
  </si>
  <si>
    <t>一般债务</t>
  </si>
  <si>
    <t>2024年地方政府专项债务限额和余额情况决算表</t>
  </si>
  <si>
    <t>专项债务</t>
  </si>
  <si>
    <t>2024年政府债券使用情况表</t>
  </si>
  <si>
    <t xml:space="preserve">                                                                                                                              单位：万元</t>
  </si>
  <si>
    <t>项目编号</t>
  </si>
  <si>
    <t>项目领域</t>
  </si>
  <si>
    <t>项目主管部门</t>
  </si>
  <si>
    <t>项目实施单位</t>
  </si>
  <si>
    <t>债券性质</t>
  </si>
  <si>
    <t>债券规模</t>
  </si>
  <si>
    <t>发行时间（年/月）</t>
  </si>
  <si>
    <t>兴安县灵渠大道（桂兴村路口至兴西段）新建道路</t>
  </si>
  <si>
    <t>45032518D000000013661</t>
  </si>
  <si>
    <t>土地储备</t>
  </si>
  <si>
    <t>兴安县土地储备中心</t>
  </si>
  <si>
    <t>再融资专项债券</t>
  </si>
  <si>
    <t>兴安县灵渠水厂及管网配套工程</t>
  </si>
  <si>
    <t>45032521D000000043997</t>
  </si>
  <si>
    <t>供排水</t>
  </si>
  <si>
    <t>兴安县住房和城乡建设局</t>
  </si>
  <si>
    <t>专项债券</t>
  </si>
  <si>
    <t>兴安县2022年乡镇自来水管网建设及提升改造工程（溶江镇、严关镇、界首镇、高尚镇、华江乡）</t>
  </si>
  <si>
    <t>45032522D000000055835</t>
  </si>
  <si>
    <t>兴安县鑫泰城市建设投资发展有限公司</t>
  </si>
  <si>
    <t>兴安县冷链物流园项目</t>
  </si>
  <si>
    <t>45032520D000000058711</t>
  </si>
  <si>
    <t>城乡冷链物流设施</t>
  </si>
  <si>
    <t>兴安县项目投资管理与服务中心</t>
  </si>
  <si>
    <t>桂林市兴安县2024年老旧小区改造项目</t>
  </si>
  <si>
    <t>45032523ZW00000000036</t>
  </si>
  <si>
    <t>城镇老旧小区改造</t>
  </si>
  <si>
    <t>一般债券</t>
  </si>
  <si>
    <t>桂林市兴安县2024年保障性租赁住房项目</t>
  </si>
  <si>
    <t>45032524ZW00000000001</t>
  </si>
  <si>
    <t>保障性租赁住房</t>
  </si>
  <si>
    <t>兴安县高标准农田建设项目</t>
  </si>
  <si>
    <t>45032524ZW00000000009</t>
  </si>
  <si>
    <t>高标准农田建设</t>
  </si>
  <si>
    <t>兴安县农业农村局</t>
  </si>
  <si>
    <t>兴安县水利建设项目</t>
  </si>
  <si>
    <t>45032523ZW00000000033</t>
  </si>
  <si>
    <t>水利</t>
  </si>
  <si>
    <t>兴安县水利局</t>
  </si>
  <si>
    <t>兴安县粮食生产激励建设项目</t>
  </si>
  <si>
    <t>45032524ZW00000000008</t>
  </si>
  <si>
    <t>其他农村建设</t>
  </si>
  <si>
    <t>桂林世界级旅游城市建设及桂林艺术节项目</t>
  </si>
  <si>
    <t>45032524ZW00000000007</t>
  </si>
  <si>
    <t>文化旅游</t>
  </si>
  <si>
    <t>兴安县文化广电体育和旅游局</t>
  </si>
  <si>
    <t>兴安县农村公办学校校舍安全保障长效机制项目</t>
  </si>
  <si>
    <t>45032524ZW00000000005</t>
  </si>
  <si>
    <t>义务教育</t>
  </si>
  <si>
    <t>兴安县教育局</t>
  </si>
  <si>
    <t>养老保险经办机构服务能力建设</t>
  </si>
  <si>
    <t>45032524ZW00000000006</t>
  </si>
  <si>
    <t>其他社会保障</t>
  </si>
  <si>
    <t>兴安县社会保险事业管理中心</t>
  </si>
  <si>
    <t>兴安县义务教育薄弱环节改善与能力提升项目</t>
  </si>
  <si>
    <t>45032524ZW00000000004</t>
  </si>
  <si>
    <t>2017年扶贫基础设施建设</t>
  </si>
  <si>
    <t>45032517D000000004859</t>
  </si>
  <si>
    <t>其他公路</t>
  </si>
  <si>
    <t>兴安县财政局</t>
  </si>
  <si>
    <t>再融资一般债券</t>
  </si>
  <si>
    <t>兴安县西绕城公路</t>
  </si>
  <si>
    <t>45032516D000000052611</t>
  </si>
  <si>
    <t>兴安县交通运输局</t>
  </si>
  <si>
    <t>兴安县华江乡新型城镇化建设</t>
  </si>
  <si>
    <t>45032517D000000002312</t>
  </si>
  <si>
    <t>他农林水利建设</t>
  </si>
  <si>
    <t>兴安县“美丽兴安、宜居乡村”（2017）</t>
  </si>
  <si>
    <t>45032517D000000002838</t>
  </si>
  <si>
    <t>兴安县灵渠大道</t>
  </si>
  <si>
    <t>45032517D000000000366</t>
  </si>
  <si>
    <t>兴安县县城基础设施建设（2017）</t>
  </si>
  <si>
    <t>45032517D000000001786</t>
  </si>
  <si>
    <t>其他市政建设</t>
  </si>
  <si>
    <t>兴安县城市建设指挥部</t>
  </si>
  <si>
    <t>兴安县教育基础设施建设（2017）</t>
  </si>
  <si>
    <t>45032517D000000007275</t>
  </si>
  <si>
    <t>兴安县农村基础设施建设（2017）</t>
  </si>
  <si>
    <t>45032517D000000031210</t>
  </si>
  <si>
    <t>兴安县工业集中区综合产业园标准厂房及基础设施建设项目</t>
  </si>
  <si>
    <t>45032522D000000048679</t>
  </si>
  <si>
    <t>产业园区基础设施</t>
  </si>
  <si>
    <t>桂林兴安县盛邑工业有限责任公司</t>
  </si>
  <si>
    <t>兴安县汽车配件产业园（二期）基础设施建设项目</t>
  </si>
  <si>
    <t>45032521D000000058770</t>
  </si>
  <si>
    <t>兴安县工业集中区建设开发有限责任公司</t>
  </si>
  <si>
    <t>兴安县政府投资等项目</t>
  </si>
  <si>
    <t>45032524ZW00000000010</t>
  </si>
  <si>
    <t>用于政府拖欠企业账款（6.30台账内）</t>
  </si>
  <si>
    <t>兴安县农业保险项目</t>
  </si>
  <si>
    <t>45032524ZW90000000002</t>
  </si>
  <si>
    <t>其他</t>
  </si>
  <si>
    <t>兴安县桂惠贷项目</t>
  </si>
  <si>
    <t>45032524ZW90000000001</t>
  </si>
  <si>
    <t>兴安县绕城公路（西环路）工程项目</t>
  </si>
  <si>
    <t>45032516D900000000189</t>
  </si>
  <si>
    <t>兴安县中小学提升改造工程项目</t>
  </si>
  <si>
    <t>45032516D900000000191</t>
  </si>
  <si>
    <t>桂林市兴安县城市棚户区项目</t>
  </si>
  <si>
    <t>45032515D900000000005</t>
  </si>
  <si>
    <t>兴安县信能投资有限责任公司</t>
  </si>
  <si>
    <t>兴安县污垃基础设施建设项目</t>
  </si>
  <si>
    <t>45032516D900000000192</t>
  </si>
  <si>
    <t>兴安县改善农村人居环境项目建设</t>
  </si>
  <si>
    <t>45032515D900000000006</t>
  </si>
  <si>
    <t>兴安县移民安置社区改造提升工程项目建设</t>
  </si>
  <si>
    <t>45032516D900000000195</t>
  </si>
  <si>
    <t>兴安县湘江环境综合一期右岸工程项目</t>
  </si>
  <si>
    <t>45032515D900000000004</t>
  </si>
  <si>
    <t>桂黄公路至兴安北站连接线工程项目</t>
  </si>
  <si>
    <t>45032511D900000000002</t>
  </si>
  <si>
    <t>兴安县工业园桂兴村污水泵站设备采购</t>
  </si>
  <si>
    <t>45032517D900000000187</t>
  </si>
  <si>
    <t>兴安县工业园区管理中心</t>
  </si>
  <si>
    <t>兴安县湘江环境综合整治一期左岸工程项目</t>
  </si>
  <si>
    <t>45032515D900000000003</t>
  </si>
  <si>
    <t>兴安县城中黄泥坡片区、花荷桥片区棚户区项目城南安置点配套基础设施建设项目</t>
  </si>
  <si>
    <t>45032516D900000000193</t>
  </si>
  <si>
    <t>兴安中学简易体育馆</t>
  </si>
  <si>
    <t>45032510D900000000232</t>
  </si>
  <si>
    <t>兴安县兴安中学</t>
  </si>
  <si>
    <t>兴安师范实训幼儿园工程</t>
  </si>
  <si>
    <t>45032516D900000000186</t>
  </si>
  <si>
    <t>桂林市兴安师范学校</t>
  </si>
  <si>
    <t>2024年政府债券发行及还本付息情况表</t>
  </si>
  <si>
    <t>本地区</t>
  </si>
  <si>
    <t>本级</t>
  </si>
  <si>
    <t>一、2023年末地方政府债务余额</t>
  </si>
  <si>
    <t xml:space="preserve">  其中：一般债务</t>
  </si>
  <si>
    <t xml:space="preserve">      专项债务</t>
  </si>
  <si>
    <t>二、2023年地方政府债务限额</t>
  </si>
  <si>
    <t>三、2024年地方政府债务发行决算数</t>
  </si>
  <si>
    <t xml:space="preserve">      新增一般债券发行额</t>
  </si>
  <si>
    <t xml:space="preserve">      再融资一般债券发行额</t>
  </si>
  <si>
    <t xml:space="preserve">      置换一般债券发行额</t>
  </si>
  <si>
    <t xml:space="preserve">      新增专项债券发行额</t>
  </si>
  <si>
    <t xml:space="preserve">      再融资专项债券发行额</t>
  </si>
  <si>
    <t xml:space="preserve">      置换专项债券发行额</t>
  </si>
  <si>
    <t>四、2024年地方政府债务还本决算数</t>
  </si>
  <si>
    <t xml:space="preserve">      一般债务</t>
  </si>
  <si>
    <t>五、2024年地方政府债务付息决算数</t>
  </si>
  <si>
    <t>六、2024年末地方政府债务余额决算数</t>
  </si>
  <si>
    <t>七、2024年地方政府债务限额</t>
  </si>
</sst>
</file>

<file path=xl/styles.xml><?xml version="1.0" encoding="utf-8"?>
<styleSheet xmlns="http://schemas.openxmlformats.org/spreadsheetml/2006/main">
  <numFmts count="12">
    <numFmt numFmtId="176" formatCode="0_ "/>
    <numFmt numFmtId="177" formatCode="0.00_);[Red]\(0.00\)"/>
    <numFmt numFmtId="178" formatCode="0.00_ "/>
    <numFmt numFmtId="179" formatCode="#,##0.0"/>
    <numFmt numFmtId="180" formatCode="0.0%"/>
    <numFmt numFmtId="181" formatCode="#,##0_ "/>
    <numFmt numFmtId="42" formatCode="_ &quot;￥&quot;* #,##0_ ;_ &quot;￥&quot;* \-#,##0_ ;_ &quot;￥&quot;* &quot;-&quot;_ ;_ @_ "/>
    <numFmt numFmtId="44" formatCode="_ &quot;￥&quot;* #,##0.00_ ;_ &quot;￥&quot;* \-#,##0.00_ ;_ &quot;￥&quot;* &quot;-&quot;??_ ;_ @_ "/>
    <numFmt numFmtId="182" formatCode="#,##0_);[Red]\(#,##0\)"/>
    <numFmt numFmtId="183" formatCode="0.0_ "/>
    <numFmt numFmtId="41" formatCode="_ * #,##0_ ;_ * \-#,##0_ ;_ * &quot;-&quot;_ ;_ @_ "/>
    <numFmt numFmtId="43" formatCode="_ * #,##0.00_ ;_ * \-#,##0.00_ ;_ * &quot;-&quot;??_ ;_ @_ "/>
  </numFmts>
  <fonts count="49">
    <font>
      <sz val="12"/>
      <name val="宋体"/>
      <charset val="134"/>
    </font>
    <font>
      <b/>
      <sz val="12"/>
      <name val="宋体"/>
      <charset val="134"/>
    </font>
    <font>
      <b/>
      <sz val="22"/>
      <name val="宋体"/>
      <charset val="134"/>
    </font>
    <font>
      <sz val="11"/>
      <name val="宋体"/>
      <charset val="134"/>
    </font>
    <font>
      <b/>
      <sz val="20"/>
      <name val="宋体"/>
      <charset val="134"/>
    </font>
    <font>
      <b/>
      <sz val="20"/>
      <name val="方正小标宋_GBK"/>
      <charset val="134"/>
    </font>
    <font>
      <b/>
      <sz val="18"/>
      <name val="宋体"/>
      <charset val="134"/>
    </font>
    <font>
      <b/>
      <sz val="11"/>
      <name val="宋体"/>
      <charset val="134"/>
    </font>
    <font>
      <sz val="18"/>
      <name val="宋体"/>
      <charset val="134"/>
    </font>
    <font>
      <b/>
      <sz val="11"/>
      <color indexed="8"/>
      <name val="宋体"/>
      <charset val="134"/>
    </font>
    <font>
      <sz val="12"/>
      <name val="方正小标宋_GBK"/>
      <charset val="134"/>
    </font>
    <font>
      <b/>
      <sz val="18"/>
      <name val="方正小标宋_GBK"/>
      <charset val="134"/>
    </font>
    <font>
      <sz val="18"/>
      <name val="方正小标宋_GBK"/>
      <charset val="134"/>
    </font>
    <font>
      <b/>
      <sz val="10"/>
      <name val="宋体"/>
      <charset val="134"/>
    </font>
    <font>
      <sz val="10"/>
      <name val="宋体"/>
      <charset val="134"/>
    </font>
    <font>
      <b/>
      <sz val="11"/>
      <name val="黑体"/>
      <charset val="134"/>
    </font>
    <font>
      <sz val="11"/>
      <name val="国标黑体"/>
      <charset val="134"/>
    </font>
    <font>
      <b/>
      <sz val="12"/>
      <name val="Times New Roman"/>
      <charset val="0"/>
    </font>
    <font>
      <sz val="24"/>
      <name val="方正小标宋_GBK"/>
      <charset val="134"/>
    </font>
    <font>
      <sz val="18"/>
      <name val="黑体"/>
      <charset val="134"/>
    </font>
    <font>
      <sz val="14"/>
      <name val="仿宋_GB2312"/>
      <charset val="134"/>
    </font>
    <font>
      <sz val="14"/>
      <name val="Times New Roman"/>
      <charset val="0"/>
    </font>
    <font>
      <sz val="12"/>
      <name val="Times New Roman"/>
      <charset val="0"/>
    </font>
    <font>
      <sz val="14"/>
      <name val="黑体"/>
      <charset val="134"/>
    </font>
    <font>
      <sz val="30"/>
      <name val="方正小标宋_GBK"/>
      <charset val="134"/>
    </font>
    <font>
      <b/>
      <sz val="36"/>
      <name val="宋体"/>
      <charset val="134"/>
    </font>
    <font>
      <b/>
      <sz val="36"/>
      <name val="Times New Roman"/>
      <charset val="0"/>
    </font>
    <font>
      <b/>
      <sz val="20"/>
      <name val="方正小标宋简体"/>
      <charset val="134"/>
    </font>
    <font>
      <sz val="11"/>
      <color rgb="FFFA7D00"/>
      <name val="宋体"/>
      <charset val="134"/>
      <scheme val="minor"/>
    </font>
    <font>
      <sz val="11"/>
      <color theme="1"/>
      <name val="宋体"/>
      <charset val="134"/>
      <scheme val="minor"/>
    </font>
    <font>
      <u/>
      <sz val="12"/>
      <color indexed="12"/>
      <name val="宋体"/>
      <charset val="134"/>
    </font>
    <font>
      <sz val="11"/>
      <color theme="0"/>
      <name val="宋体"/>
      <charset val="134"/>
      <scheme val="minor"/>
    </font>
    <font>
      <sz val="11"/>
      <color rgb="FFFF0000"/>
      <name val="宋体"/>
      <charset val="134"/>
      <scheme val="minor"/>
    </font>
    <font>
      <b/>
      <sz val="18"/>
      <color theme="3"/>
      <name val="宋体"/>
      <charset val="134"/>
      <scheme val="major"/>
    </font>
    <font>
      <b/>
      <sz val="11"/>
      <color theme="1"/>
      <name val="宋体"/>
      <charset val="134"/>
      <scheme val="minor"/>
    </font>
    <font>
      <b/>
      <sz val="11"/>
      <color theme="3"/>
      <name val="宋体"/>
      <charset val="134"/>
      <scheme val="minor"/>
    </font>
    <font>
      <i/>
      <sz val="11"/>
      <color rgb="FF7F7F7F"/>
      <name val="宋体"/>
      <charset val="134"/>
      <scheme val="minor"/>
    </font>
    <font>
      <b/>
      <sz val="13"/>
      <color theme="3"/>
      <name val="宋体"/>
      <charset val="134"/>
      <scheme val="minor"/>
    </font>
    <font>
      <b/>
      <sz val="11"/>
      <color rgb="FF3F3F3F"/>
      <name val="宋体"/>
      <charset val="134"/>
      <scheme val="minor"/>
    </font>
    <font>
      <b/>
      <sz val="11"/>
      <color theme="0"/>
      <name val="宋体"/>
      <charset val="134"/>
      <scheme val="minor"/>
    </font>
    <font>
      <sz val="11"/>
      <color rgb="FF006100"/>
      <name val="宋体"/>
      <charset val="134"/>
      <scheme val="minor"/>
    </font>
    <font>
      <b/>
      <sz val="11"/>
      <color rgb="FFFA7D00"/>
      <name val="宋体"/>
      <charset val="134"/>
      <scheme val="minor"/>
    </font>
    <font>
      <b/>
      <sz val="15"/>
      <color theme="3"/>
      <name val="宋体"/>
      <charset val="134"/>
      <scheme val="minor"/>
    </font>
    <font>
      <sz val="11"/>
      <color indexed="8"/>
      <name val="宋体"/>
      <charset val="134"/>
    </font>
    <font>
      <sz val="11"/>
      <color rgb="FF9C0006"/>
      <name val="宋体"/>
      <charset val="134"/>
      <scheme val="minor"/>
    </font>
    <font>
      <u/>
      <sz val="12"/>
      <color indexed="36"/>
      <name val="宋体"/>
      <charset val="134"/>
    </font>
    <font>
      <sz val="11"/>
      <color rgb="FF9C6500"/>
      <name val="宋体"/>
      <charset val="134"/>
      <scheme val="minor"/>
    </font>
    <font>
      <sz val="11"/>
      <color rgb="FF3F3F76"/>
      <name val="宋体"/>
      <charset val="134"/>
      <scheme val="minor"/>
    </font>
    <font>
      <sz val="14"/>
      <name val="宋体"/>
      <charset val="0"/>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C99"/>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s>
  <cellStyleXfs count="63">
    <xf numFmtId="0" fontId="0" fillId="0" borderId="0">
      <alignment vertical="center"/>
    </xf>
    <xf numFmtId="0" fontId="0" fillId="0" borderId="0"/>
    <xf numFmtId="0" fontId="22" fillId="0" borderId="0"/>
    <xf numFmtId="0" fontId="22" fillId="0" borderId="0"/>
    <xf numFmtId="0" fontId="0" fillId="0" borderId="0">
      <alignment vertical="center"/>
    </xf>
    <xf numFmtId="0" fontId="0" fillId="0" borderId="0"/>
    <xf numFmtId="0" fontId="43" fillId="0" borderId="0">
      <alignment vertical="center"/>
    </xf>
    <xf numFmtId="0" fontId="43" fillId="0" borderId="0">
      <alignment vertical="center"/>
    </xf>
    <xf numFmtId="0" fontId="22" fillId="0" borderId="0"/>
    <xf numFmtId="0" fontId="0" fillId="0" borderId="0"/>
    <xf numFmtId="0" fontId="0" fillId="0" borderId="0"/>
    <xf numFmtId="0" fontId="31" fillId="30" borderId="0" applyNumberFormat="0" applyBorder="0" applyAlignment="0" applyProtection="0">
      <alignment vertical="center"/>
    </xf>
    <xf numFmtId="0" fontId="29" fillId="29" borderId="0" applyNumberFormat="0" applyBorder="0" applyAlignment="0" applyProtection="0">
      <alignment vertical="center"/>
    </xf>
    <xf numFmtId="0" fontId="31" fillId="28" borderId="0" applyNumberFormat="0" applyBorder="0" applyAlignment="0" applyProtection="0">
      <alignment vertical="center"/>
    </xf>
    <xf numFmtId="0" fontId="47" fillId="32" borderId="25" applyNumberFormat="0" applyAlignment="0" applyProtection="0">
      <alignment vertical="center"/>
    </xf>
    <xf numFmtId="0" fontId="29" fillId="26"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44" fontId="0" fillId="0" borderId="0" applyFont="0" applyFill="0" applyBorder="0" applyAlignment="0" applyProtection="0">
      <alignment vertical="center"/>
    </xf>
    <xf numFmtId="0" fontId="31" fillId="24" borderId="0" applyNumberFormat="0" applyBorder="0" applyAlignment="0" applyProtection="0">
      <alignment vertical="center"/>
    </xf>
    <xf numFmtId="9" fontId="0" fillId="0" borderId="0" applyFont="0" applyFill="0" applyBorder="0" applyAlignment="0" applyProtection="0">
      <alignment vertical="center"/>
    </xf>
    <xf numFmtId="0" fontId="31" fillId="23" borderId="0" applyNumberFormat="0" applyBorder="0" applyAlignment="0" applyProtection="0">
      <alignment vertical="center"/>
    </xf>
    <xf numFmtId="0" fontId="31" fillId="22" borderId="0" applyNumberFormat="0" applyBorder="0" applyAlignment="0" applyProtection="0">
      <alignment vertical="center"/>
    </xf>
    <xf numFmtId="0" fontId="31" fillId="16" borderId="0" applyNumberFormat="0" applyBorder="0" applyAlignment="0" applyProtection="0">
      <alignment vertical="center"/>
    </xf>
    <xf numFmtId="0" fontId="31" fillId="21" borderId="0" applyNumberFormat="0" applyBorder="0" applyAlignment="0" applyProtection="0">
      <alignment vertical="center"/>
    </xf>
    <xf numFmtId="0" fontId="31" fillId="20" borderId="0" applyNumberFormat="0" applyBorder="0" applyAlignment="0" applyProtection="0">
      <alignment vertical="center"/>
    </xf>
    <xf numFmtId="0" fontId="41" fillId="14" borderId="25" applyNumberFormat="0" applyAlignment="0" applyProtection="0">
      <alignment vertical="center"/>
    </xf>
    <xf numFmtId="0" fontId="31" fillId="19" borderId="0" applyNumberFormat="0" applyBorder="0" applyAlignment="0" applyProtection="0">
      <alignment vertical="center"/>
    </xf>
    <xf numFmtId="0" fontId="0" fillId="0" borderId="0"/>
    <xf numFmtId="0" fontId="46" fillId="31" borderId="0" applyNumberFormat="0" applyBorder="0" applyAlignment="0" applyProtection="0">
      <alignment vertical="center"/>
    </xf>
    <xf numFmtId="0" fontId="29" fillId="25" borderId="0" applyNumberFormat="0" applyBorder="0" applyAlignment="0" applyProtection="0">
      <alignment vertical="center"/>
    </xf>
    <xf numFmtId="0" fontId="40" fillId="18" borderId="0" applyNumberFormat="0" applyBorder="0" applyAlignment="0" applyProtection="0">
      <alignment vertical="center"/>
    </xf>
    <xf numFmtId="0" fontId="29" fillId="17" borderId="0" applyNumberFormat="0" applyBorder="0" applyAlignment="0" applyProtection="0">
      <alignment vertical="center"/>
    </xf>
    <xf numFmtId="0" fontId="34" fillId="0" borderId="20" applyNumberFormat="0" applyFill="0" applyAlignment="0" applyProtection="0">
      <alignment vertical="center"/>
    </xf>
    <xf numFmtId="0" fontId="44" fillId="27" borderId="0" applyNumberFormat="0" applyBorder="0" applyAlignment="0" applyProtection="0">
      <alignment vertical="center"/>
    </xf>
    <xf numFmtId="0" fontId="39" fillId="15" borderId="23" applyNumberFormat="0" applyAlignment="0" applyProtection="0">
      <alignment vertical="center"/>
    </xf>
    <xf numFmtId="0" fontId="38" fillId="14" borderId="22" applyNumberFormat="0" applyAlignment="0" applyProtection="0">
      <alignment vertical="center"/>
    </xf>
    <xf numFmtId="0" fontId="42" fillId="0" borderId="26" applyNumberFormat="0" applyFill="0" applyAlignment="0" applyProtection="0">
      <alignment vertical="center"/>
    </xf>
    <xf numFmtId="0" fontId="36" fillId="0" borderId="0" applyNumberFormat="0" applyFill="0" applyBorder="0" applyAlignment="0" applyProtection="0">
      <alignment vertical="center"/>
    </xf>
    <xf numFmtId="0" fontId="29" fillId="12" borderId="0" applyNumberFormat="0" applyBorder="0" applyAlignment="0" applyProtection="0">
      <alignment vertical="center"/>
    </xf>
    <xf numFmtId="0" fontId="35" fillId="0" borderId="0" applyNumberFormat="0" applyFill="0" applyBorder="0" applyAlignment="0" applyProtection="0">
      <alignment vertical="center"/>
    </xf>
    <xf numFmtId="42" fontId="0" fillId="0" borderId="0" applyFont="0" applyFill="0" applyBorder="0" applyAlignment="0" applyProtection="0">
      <alignment vertical="center"/>
    </xf>
    <xf numFmtId="0" fontId="29" fillId="11" borderId="0" applyNumberFormat="0" applyBorder="0" applyAlignment="0" applyProtection="0">
      <alignment vertical="center"/>
    </xf>
    <xf numFmtId="43" fontId="0" fillId="0" borderId="0" applyFont="0" applyFill="0" applyBorder="0" applyAlignment="0" applyProtection="0">
      <alignment vertical="center"/>
    </xf>
    <xf numFmtId="0" fontId="45" fillId="0" borderId="0" applyNumberFormat="0" applyFill="0" applyBorder="0" applyAlignment="0" applyProtection="0">
      <alignment vertical="top"/>
      <protection locked="0"/>
    </xf>
    <xf numFmtId="0" fontId="33" fillId="0" borderId="0" applyNumberFormat="0" applyFill="0" applyBorder="0" applyAlignment="0" applyProtection="0">
      <alignment vertical="center"/>
    </xf>
    <xf numFmtId="0" fontId="29" fillId="9" borderId="0" applyNumberFormat="0" applyBorder="0" applyAlignment="0" applyProtection="0">
      <alignment vertical="center"/>
    </xf>
    <xf numFmtId="0" fontId="22" fillId="0" borderId="0"/>
    <xf numFmtId="0" fontId="32" fillId="0" borderId="0" applyNumberFormat="0" applyFill="0" applyBorder="0" applyAlignment="0" applyProtection="0">
      <alignment vertical="center"/>
    </xf>
    <xf numFmtId="0" fontId="31" fillId="8" borderId="0" applyNumberFormat="0" applyBorder="0" applyAlignment="0" applyProtection="0">
      <alignment vertical="center"/>
    </xf>
    <xf numFmtId="0" fontId="0" fillId="7" borderId="19" applyNumberFormat="0" applyFont="0" applyAlignment="0" applyProtection="0">
      <alignment vertical="center"/>
    </xf>
    <xf numFmtId="0" fontId="29" fillId="6" borderId="0" applyNumberFormat="0" applyBorder="0" applyAlignment="0" applyProtection="0">
      <alignment vertical="center"/>
    </xf>
    <xf numFmtId="0" fontId="31" fillId="5" borderId="0" applyNumberFormat="0" applyBorder="0" applyAlignment="0" applyProtection="0">
      <alignment vertical="center"/>
    </xf>
    <xf numFmtId="0" fontId="29" fillId="4" borderId="0" applyNumberFormat="0" applyBorder="0" applyAlignment="0" applyProtection="0">
      <alignment vertical="center"/>
    </xf>
    <xf numFmtId="0" fontId="30" fillId="0" borderId="0" applyNumberFormat="0" applyFill="0" applyBorder="0" applyAlignment="0" applyProtection="0">
      <alignment vertical="top"/>
      <protection locked="0"/>
    </xf>
    <xf numFmtId="41" fontId="0" fillId="0" borderId="0" applyFont="0" applyFill="0" applyBorder="0" applyAlignment="0" applyProtection="0">
      <alignment vertical="center"/>
    </xf>
    <xf numFmtId="0" fontId="0" fillId="0" borderId="0"/>
    <xf numFmtId="0" fontId="37" fillId="0" borderId="21" applyNumberFormat="0" applyFill="0" applyAlignment="0" applyProtection="0">
      <alignment vertical="center"/>
    </xf>
    <xf numFmtId="0" fontId="29" fillId="3" borderId="0" applyNumberFormat="0" applyBorder="0" applyAlignment="0" applyProtection="0">
      <alignment vertical="center"/>
    </xf>
    <xf numFmtId="0" fontId="35" fillId="0" borderId="24" applyNumberFormat="0" applyFill="0" applyAlignment="0" applyProtection="0">
      <alignment vertical="center"/>
    </xf>
    <xf numFmtId="0" fontId="31" fillId="10" borderId="0" applyNumberFormat="0" applyBorder="0" applyAlignment="0" applyProtection="0">
      <alignment vertical="center"/>
    </xf>
    <xf numFmtId="0" fontId="29" fillId="2" borderId="0" applyNumberFormat="0" applyBorder="0" applyAlignment="0" applyProtection="0">
      <alignment vertical="center"/>
    </xf>
    <xf numFmtId="0" fontId="28" fillId="0" borderId="18" applyNumberFormat="0" applyFill="0" applyAlignment="0" applyProtection="0">
      <alignment vertical="center"/>
    </xf>
  </cellStyleXfs>
  <cellXfs count="283">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0" xfId="0" applyFont="1" applyAlignment="1">
      <alignment vertical="center"/>
    </xf>
    <xf numFmtId="0" fontId="5" fillId="0" borderId="0" xfId="4" applyFont="1" applyBorder="1" applyAlignment="1">
      <alignment horizontal="center" vertical="center" wrapText="1"/>
    </xf>
    <xf numFmtId="0" fontId="5" fillId="0" borderId="0" xfId="4" applyFont="1" applyBorder="1" applyAlignment="1">
      <alignment vertical="center" wrapText="1"/>
    </xf>
    <xf numFmtId="0" fontId="3" fillId="0" borderId="2" xfId="4" applyNumberFormat="1" applyFont="1" applyFill="1" applyBorder="1" applyAlignment="1" applyProtection="1">
      <alignment horizontal="left" vertical="center"/>
    </xf>
    <xf numFmtId="0" fontId="3" fillId="0" borderId="0" xfId="4" applyNumberFormat="1" applyFont="1" applyFill="1" applyBorder="1" applyAlignment="1" applyProtection="1">
      <alignment horizontal="right" vertical="center"/>
    </xf>
    <xf numFmtId="0" fontId="0" fillId="0" borderId="0" xfId="4" applyNumberFormat="1" applyFont="1" applyFill="1" applyBorder="1" applyAlignment="1" applyProtection="1">
      <alignment vertical="center"/>
    </xf>
    <xf numFmtId="0" fontId="0" fillId="0" borderId="1" xfId="0" applyFont="1" applyBorder="1" applyAlignment="1">
      <alignment horizontal="center" vertical="center"/>
    </xf>
    <xf numFmtId="181" fontId="0" fillId="0" borderId="1"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0" fillId="0" borderId="0" xfId="0" applyFont="1" applyFill="1" applyBorder="1" applyAlignment="1">
      <alignment vertical="center"/>
    </xf>
    <xf numFmtId="3" fontId="6" fillId="0" borderId="0"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vertical="center"/>
    </xf>
    <xf numFmtId="3" fontId="3" fillId="0" borderId="3" xfId="0" applyNumberFormat="1" applyFont="1" applyFill="1" applyBorder="1" applyAlignment="1" applyProtection="1">
      <alignment horizontal="center" vertical="center"/>
    </xf>
    <xf numFmtId="182"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3" fontId="3" fillId="0" borderId="4" xfId="0" applyNumberFormat="1" applyFont="1" applyFill="1" applyBorder="1" applyAlignment="1" applyProtection="1">
      <alignment horizontal="center" vertical="center"/>
    </xf>
    <xf numFmtId="182" fontId="0" fillId="0" borderId="1"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182" fontId="3" fillId="0" borderId="1" xfId="0" applyNumberFormat="1" applyFont="1" applyFill="1" applyBorder="1" applyAlignment="1" applyProtection="1">
      <alignment horizontal="center" vertical="center"/>
    </xf>
    <xf numFmtId="180" fontId="0" fillId="0" borderId="1" xfId="0" applyNumberFormat="1" applyFont="1" applyFill="1" applyBorder="1" applyAlignment="1">
      <alignment horizontal="center" vertical="center" wrapText="1"/>
    </xf>
    <xf numFmtId="183" fontId="3" fillId="0" borderId="1" xfId="0" applyNumberFormat="1" applyFont="1" applyFill="1" applyBorder="1" applyAlignment="1" applyProtection="1">
      <alignment horizontal="center" vertical="center"/>
    </xf>
    <xf numFmtId="183" fontId="7" fillId="0" borderId="1" xfId="0" applyNumberFormat="1" applyFont="1" applyFill="1" applyBorder="1" applyAlignment="1" applyProtection="1">
      <alignment horizontal="center" vertical="center"/>
    </xf>
    <xf numFmtId="183" fontId="0" fillId="0" borderId="1" xfId="0" applyNumberFormat="1" applyFont="1" applyFill="1" applyBorder="1" applyAlignment="1">
      <alignment horizontal="center" vertical="center"/>
    </xf>
    <xf numFmtId="9" fontId="0" fillId="0" borderId="0" xfId="20" applyNumberFormat="1" applyFont="1">
      <alignment vertical="center"/>
    </xf>
    <xf numFmtId="0" fontId="3" fillId="0" borderId="5" xfId="0" applyFont="1" applyFill="1" applyBorder="1" applyAlignment="1">
      <alignment horizontal="center" vertical="center" wrapText="1"/>
    </xf>
    <xf numFmtId="182" fontId="3" fillId="0" borderId="1" xfId="0" applyNumberFormat="1" applyFont="1" applyFill="1" applyBorder="1" applyAlignment="1" applyProtection="1">
      <alignment horizontal="right" vertical="center"/>
    </xf>
    <xf numFmtId="9" fontId="6" fillId="0" borderId="0" xfId="20" applyNumberFormat="1" applyFont="1" applyFill="1" applyAlignment="1" applyProtection="1">
      <alignment horizontal="center" vertical="center"/>
    </xf>
    <xf numFmtId="9" fontId="3" fillId="0" borderId="0" xfId="20" applyNumberFormat="1" applyFont="1" applyFill="1" applyAlignment="1" applyProtection="1">
      <alignment vertical="center"/>
    </xf>
    <xf numFmtId="9" fontId="0" fillId="0" borderId="1" xfId="20" applyNumberFormat="1" applyFont="1" applyBorder="1" applyAlignment="1">
      <alignment horizontal="center" vertical="center"/>
    </xf>
    <xf numFmtId="9" fontId="0" fillId="0" borderId="1" xfId="20" applyNumberFormat="1" applyFont="1" applyBorder="1" applyAlignment="1">
      <alignment horizontal="center" vertical="center" wrapText="1"/>
    </xf>
    <xf numFmtId="183" fontId="3" fillId="0" borderId="1" xfId="20" applyNumberFormat="1" applyFont="1" applyFill="1" applyBorder="1" applyAlignment="1" applyProtection="1">
      <alignment horizontal="center" vertical="center"/>
    </xf>
    <xf numFmtId="9" fontId="3" fillId="0" borderId="1" xfId="20" applyNumberFormat="1" applyFont="1" applyFill="1" applyBorder="1" applyAlignment="1" applyProtection="1">
      <alignment horizontal="right" vertical="center"/>
    </xf>
    <xf numFmtId="180" fontId="3" fillId="0" borderId="1" xfId="0" applyNumberFormat="1" applyFont="1" applyFill="1" applyBorder="1" applyAlignment="1" applyProtection="1">
      <alignment horizontal="right" vertical="center"/>
    </xf>
    <xf numFmtId="182" fontId="0" fillId="0" borderId="0"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center" vertical="center"/>
    </xf>
    <xf numFmtId="3" fontId="3" fillId="0" borderId="0" xfId="0" applyNumberFormat="1" applyFont="1" applyFill="1" applyBorder="1" applyAlignment="1" applyProtection="1">
      <alignment horizontal="right" vertical="center"/>
    </xf>
    <xf numFmtId="3" fontId="3" fillId="0" borderId="0"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vertical="center"/>
    </xf>
    <xf numFmtId="183" fontId="6" fillId="0" borderId="0" xfId="0" applyNumberFormat="1" applyFont="1" applyFill="1" applyBorder="1" applyAlignment="1" applyProtection="1">
      <alignment horizontal="center" vertical="center"/>
    </xf>
    <xf numFmtId="183" fontId="3" fillId="0" borderId="0" xfId="0" applyNumberFormat="1" applyFont="1" applyFill="1" applyBorder="1" applyAlignment="1" applyProtection="1">
      <alignment horizontal="center" vertical="center"/>
    </xf>
    <xf numFmtId="183" fontId="0" fillId="0" borderId="1" xfId="0" applyNumberFormat="1" applyFont="1" applyFill="1" applyBorder="1" applyAlignment="1">
      <alignment horizontal="center" vertical="center" wrapText="1"/>
    </xf>
    <xf numFmtId="180" fontId="3" fillId="0" borderId="1" xfId="0" applyNumberFormat="1" applyFont="1" applyFill="1" applyBorder="1" applyAlignment="1" applyProtection="1">
      <alignment horizontal="center" vertical="center"/>
    </xf>
    <xf numFmtId="0" fontId="0" fillId="0" borderId="0" xfId="0" applyFont="1" applyFill="1" applyAlignment="1">
      <alignment vertical="center"/>
    </xf>
    <xf numFmtId="3" fontId="0" fillId="0" borderId="0" xfId="0" applyNumberFormat="1" applyFont="1" applyFill="1" applyAlignment="1">
      <alignment horizontal="right" vertical="center"/>
    </xf>
    <xf numFmtId="3" fontId="5" fillId="0" borderId="0" xfId="0" applyNumberFormat="1" applyFont="1" applyFill="1" applyAlignment="1">
      <alignment horizontal="center" vertical="center"/>
    </xf>
    <xf numFmtId="3" fontId="3" fillId="0" borderId="0" xfId="0" applyNumberFormat="1" applyFont="1" applyFill="1" applyAlignment="1">
      <alignment vertical="center"/>
    </xf>
    <xf numFmtId="179" fontId="3" fillId="0" borderId="0" xfId="20" applyNumberFormat="1" applyFont="1" applyFill="1" applyAlignment="1">
      <alignment horizontal="right" vertical="center"/>
    </xf>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lignment horizontal="right" vertical="center"/>
    </xf>
    <xf numFmtId="0" fontId="7" fillId="0" borderId="1" xfId="0" applyNumberFormat="1" applyFont="1" applyFill="1" applyBorder="1" applyAlignment="1" applyProtection="1">
      <alignment vertical="center"/>
    </xf>
    <xf numFmtId="3" fontId="0" fillId="0" borderId="1" xfId="0" applyNumberFormat="1" applyFont="1" applyFill="1" applyBorder="1" applyAlignment="1">
      <alignment horizontal="right" vertical="center"/>
    </xf>
    <xf numFmtId="0" fontId="3" fillId="0" borderId="1" xfId="0" applyNumberFormat="1" applyFont="1" applyFill="1" applyBorder="1" applyAlignment="1" applyProtection="1">
      <alignment horizontal="left" vertical="center" indent="1"/>
    </xf>
    <xf numFmtId="0" fontId="3" fillId="0" borderId="7" xfId="0" applyFont="1" applyFill="1" applyBorder="1" applyAlignment="1">
      <alignment horizontal="left" vertical="center"/>
    </xf>
    <xf numFmtId="0" fontId="8" fillId="0" borderId="0" xfId="0" applyFont="1" applyFill="1" applyAlignment="1">
      <alignment horizontal="center" vertical="center" wrapText="1"/>
    </xf>
    <xf numFmtId="0" fontId="3"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1" fontId="5" fillId="0" borderId="0" xfId="47" applyNumberFormat="1" applyFont="1" applyAlignment="1">
      <alignment horizontal="center" vertical="center" wrapText="1"/>
    </xf>
    <xf numFmtId="1" fontId="7" fillId="0" borderId="0" xfId="47" applyNumberFormat="1" applyFont="1" applyAlignment="1">
      <alignment horizontal="center" vertical="center" wrapText="1"/>
    </xf>
    <xf numFmtId="1" fontId="4" fillId="0" borderId="0" xfId="47" applyNumberFormat="1" applyFont="1" applyAlignment="1">
      <alignment horizontal="center" vertical="center" wrapText="1"/>
    </xf>
    <xf numFmtId="0" fontId="7" fillId="0" borderId="3" xfId="5" applyFont="1" applyBorder="1" applyAlignment="1" applyProtection="1">
      <alignment horizontal="center" vertical="center"/>
      <protection locked="0"/>
    </xf>
    <xf numFmtId="1" fontId="7" fillId="0" borderId="1" xfId="47" applyNumberFormat="1" applyFont="1" applyFill="1" applyBorder="1" applyAlignment="1">
      <alignment horizontal="center" vertical="center" wrapText="1"/>
    </xf>
    <xf numFmtId="0" fontId="7" fillId="0" borderId="1" xfId="5" applyFont="1" applyBorder="1" applyAlignment="1" applyProtection="1">
      <alignment horizontal="center" vertical="center" wrapText="1"/>
      <protection locked="0"/>
    </xf>
    <xf numFmtId="0" fontId="7" fillId="0" borderId="8" xfId="5" applyFont="1" applyBorder="1" applyAlignment="1" applyProtection="1">
      <alignment horizontal="center" vertical="center"/>
      <protection locked="0"/>
    </xf>
    <xf numFmtId="0" fontId="3" fillId="0" borderId="1" xfId="7" applyFont="1" applyFill="1" applyBorder="1" applyAlignment="1">
      <alignment horizontal="left" vertical="center" wrapText="1"/>
    </xf>
    <xf numFmtId="41" fontId="3" fillId="0" borderId="1" xfId="0" applyNumberFormat="1" applyFont="1" applyFill="1" applyBorder="1" applyAlignment="1">
      <alignment horizontal="right" vertical="center"/>
    </xf>
    <xf numFmtId="0" fontId="3" fillId="0" borderId="1" xfId="7" applyFont="1" applyFill="1" applyBorder="1" applyAlignment="1">
      <alignment vertical="center" wrapText="1"/>
    </xf>
    <xf numFmtId="0" fontId="9" fillId="0" borderId="1" xfId="7" applyFont="1" applyFill="1" applyBorder="1" applyAlignment="1">
      <alignment horizontal="center" vertical="center" wrapText="1"/>
    </xf>
    <xf numFmtId="0" fontId="3" fillId="0" borderId="0" xfId="0" applyFont="1" applyFill="1" applyAlignment="1">
      <alignment horizontal="left" vertical="center" wrapText="1"/>
    </xf>
    <xf numFmtId="1" fontId="0" fillId="0" borderId="0" xfId="47" applyNumberFormat="1" applyFont="1" applyAlignment="1">
      <alignment horizontal="center" vertical="center" wrapText="1"/>
    </xf>
    <xf numFmtId="0" fontId="7" fillId="0" borderId="1" xfId="47" applyFont="1" applyFill="1" applyBorder="1" applyAlignment="1">
      <alignment horizontal="center" vertical="center" wrapText="1"/>
    </xf>
    <xf numFmtId="183" fontId="3" fillId="0" borderId="1" xfId="0" applyNumberFormat="1" applyFont="1" applyFill="1" applyBorder="1" applyAlignment="1">
      <alignment horizontal="right" vertical="center"/>
    </xf>
    <xf numFmtId="0" fontId="7" fillId="0" borderId="0" xfId="0" applyFont="1">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left" vertical="center"/>
    </xf>
    <xf numFmtId="3" fontId="7" fillId="0" borderId="1" xfId="0" applyNumberFormat="1" applyFont="1" applyFill="1" applyBorder="1" applyAlignment="1" applyProtection="1">
      <alignment horizontal="center" vertical="center"/>
    </xf>
    <xf numFmtId="182" fontId="7" fillId="0" borderId="1" xfId="0" applyNumberFormat="1" applyFont="1" applyFill="1" applyBorder="1" applyAlignment="1">
      <alignment horizontal="right" vertical="center"/>
    </xf>
    <xf numFmtId="0" fontId="7" fillId="0" borderId="1" xfId="0" applyFont="1" applyBorder="1" applyAlignment="1">
      <alignment horizontal="center" vertical="center"/>
    </xf>
    <xf numFmtId="182" fontId="7" fillId="0" borderId="1" xfId="0" applyNumberFormat="1" applyFont="1" applyBorder="1" applyAlignment="1">
      <alignment horizontal="center" vertical="center" wrapText="1"/>
    </xf>
    <xf numFmtId="3" fontId="3" fillId="0" borderId="1" xfId="0" applyNumberFormat="1" applyFont="1" applyFill="1" applyBorder="1" applyAlignment="1" applyProtection="1">
      <alignment vertical="center"/>
    </xf>
    <xf numFmtId="3" fontId="3" fillId="0" borderId="1" xfId="0" applyNumberFormat="1" applyFont="1" applyFill="1" applyBorder="1" applyAlignment="1" applyProtection="1">
      <alignment horizontal="right" vertical="center"/>
    </xf>
    <xf numFmtId="18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xf>
    <xf numFmtId="0" fontId="9" fillId="0" borderId="1" xfId="6" applyFont="1" applyFill="1" applyBorder="1" applyAlignment="1">
      <alignment horizontal="center" vertical="center" wrapText="1"/>
    </xf>
    <xf numFmtId="0" fontId="10" fillId="0" borderId="0" xfId="0" applyFont="1" applyFill="1" applyAlignment="1">
      <alignment vertical="center"/>
    </xf>
    <xf numFmtId="0" fontId="3" fillId="0" borderId="0" xfId="0" applyFont="1" applyFill="1" applyAlignment="1">
      <alignment vertical="center"/>
    </xf>
    <xf numFmtId="179" fontId="0" fillId="0" borderId="0" xfId="20" applyNumberFormat="1" applyFont="1" applyFill="1" applyAlignment="1">
      <alignment horizontal="right" vertical="center"/>
    </xf>
    <xf numFmtId="3" fontId="0" fillId="0" borderId="0" xfId="20" applyNumberFormat="1" applyFont="1" applyFill="1" applyAlignment="1">
      <alignment horizontal="right" vertical="center"/>
    </xf>
    <xf numFmtId="179" fontId="0" fillId="0" borderId="0" xfId="0" applyNumberFormat="1" applyFont="1" applyFill="1" applyAlignment="1">
      <alignment horizontal="right" vertical="center"/>
    </xf>
    <xf numFmtId="3" fontId="11" fillId="0" borderId="0" xfId="0" applyNumberFormat="1" applyFont="1" applyFill="1" applyAlignment="1">
      <alignment horizontal="center" vertical="center"/>
    </xf>
    <xf numFmtId="3" fontId="12" fillId="0" borderId="0" xfId="0" applyNumberFormat="1" applyFont="1" applyFill="1" applyAlignment="1">
      <alignment vertical="center"/>
    </xf>
    <xf numFmtId="3" fontId="3" fillId="0" borderId="0" xfId="0" applyNumberFormat="1" applyFont="1" applyFill="1" applyAlignment="1">
      <alignment horizontal="right" vertical="center"/>
    </xf>
    <xf numFmtId="178" fontId="7" fillId="0" borderId="1" xfId="2" applyNumberFormat="1" applyFont="1" applyFill="1" applyBorder="1" applyAlignment="1" applyProtection="1">
      <alignment horizontal="left" vertical="center" wrapText="1"/>
    </xf>
    <xf numFmtId="178" fontId="7" fillId="0" borderId="1" xfId="2" applyNumberFormat="1" applyFont="1" applyFill="1" applyBorder="1" applyAlignment="1" applyProtection="1">
      <alignment horizontal="left" vertical="center" wrapText="1" indent="1"/>
    </xf>
    <xf numFmtId="178" fontId="3" fillId="0" borderId="1" xfId="2" applyNumberFormat="1" applyFont="1" applyFill="1" applyBorder="1" applyAlignment="1" applyProtection="1">
      <alignment horizontal="left" vertical="center" wrapText="1" indent="2"/>
    </xf>
    <xf numFmtId="0" fontId="3" fillId="0" borderId="1" xfId="0" applyNumberFormat="1" applyFont="1" applyFill="1" applyBorder="1" applyAlignment="1" applyProtection="1">
      <alignment horizontal="left" vertical="center" indent="2"/>
    </xf>
    <xf numFmtId="0" fontId="7" fillId="0" borderId="1" xfId="0" applyNumberFormat="1" applyFont="1" applyFill="1" applyBorder="1" applyAlignment="1" applyProtection="1">
      <alignment horizontal="left" vertical="center" indent="1"/>
    </xf>
    <xf numFmtId="178" fontId="7" fillId="0" borderId="1" xfId="2" applyNumberFormat="1" applyFont="1" applyFill="1" applyBorder="1" applyAlignment="1">
      <alignment horizontal="left" vertical="center" wrapText="1" indent="1"/>
    </xf>
    <xf numFmtId="178" fontId="3" fillId="0" borderId="1" xfId="2" applyNumberFormat="1" applyFont="1" applyFill="1" applyBorder="1" applyAlignment="1">
      <alignment horizontal="left" vertical="center" wrapText="1" indent="2"/>
    </xf>
    <xf numFmtId="0" fontId="0" fillId="0" borderId="7" xfId="0" applyFont="1" applyFill="1" applyBorder="1" applyAlignment="1">
      <alignment horizontal="left" vertical="center"/>
    </xf>
    <xf numFmtId="0" fontId="0" fillId="0" borderId="0" xfId="0" applyFont="1" applyFill="1">
      <alignment vertical="center"/>
    </xf>
    <xf numFmtId="0" fontId="1" fillId="0" borderId="0" xfId="0" applyFont="1" applyFill="1">
      <alignment vertical="center"/>
    </xf>
    <xf numFmtId="0" fontId="0" fillId="0" borderId="0" xfId="0" applyFont="1" applyFill="1" applyAlignment="1">
      <alignment horizontal="center" vertical="center"/>
    </xf>
    <xf numFmtId="0" fontId="6" fillId="0" borderId="0" xfId="0" applyNumberFormat="1" applyFont="1" applyFill="1" applyAlignment="1" applyProtection="1">
      <alignment horizontal="center" vertical="center"/>
    </xf>
    <xf numFmtId="0" fontId="3" fillId="0" borderId="2" xfId="0" applyNumberFormat="1" applyFont="1" applyFill="1" applyBorder="1" applyAlignment="1" applyProtection="1">
      <alignment horizontal="right" vertical="center"/>
    </xf>
    <xf numFmtId="0" fontId="7" fillId="0" borderId="1" xfId="0" applyNumberFormat="1" applyFont="1" applyFill="1" applyBorder="1" applyAlignment="1" applyProtection="1">
      <alignment horizontal="center" vertical="center"/>
    </xf>
    <xf numFmtId="181" fontId="7" fillId="0" borderId="1" xfId="0" applyNumberFormat="1" applyFont="1" applyFill="1" applyBorder="1" applyAlignment="1" applyProtection="1">
      <alignment horizontal="center" vertical="center"/>
    </xf>
    <xf numFmtId="181" fontId="3" fillId="0" borderId="1" xfId="0" applyNumberFormat="1" applyFont="1" applyFill="1" applyBorder="1" applyAlignment="1" applyProtection="1">
      <alignment horizontal="center" vertical="center"/>
    </xf>
    <xf numFmtId="3"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182" fontId="0" fillId="0" borderId="0" xfId="0" applyNumberFormat="1" applyFont="1" applyFill="1" applyAlignment="1">
      <alignment horizontal="center" vertical="center"/>
    </xf>
    <xf numFmtId="180" fontId="0" fillId="0" borderId="0" xfId="0" applyNumberFormat="1" applyFont="1" applyFill="1" applyAlignment="1">
      <alignment horizontal="center" vertical="center"/>
    </xf>
    <xf numFmtId="0" fontId="6" fillId="0" borderId="0" xfId="0" applyFont="1" applyFill="1" applyAlignment="1">
      <alignment horizontal="center" vertical="center"/>
    </xf>
    <xf numFmtId="0" fontId="3" fillId="0" borderId="0" xfId="0" applyFont="1" applyFill="1" applyAlignment="1">
      <alignment horizontal="left" vertical="center"/>
    </xf>
    <xf numFmtId="182" fontId="7"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82" fontId="1" fillId="0" borderId="1" xfId="0" applyNumberFormat="1" applyFont="1" applyFill="1" applyBorder="1" applyAlignment="1">
      <alignment horizontal="center" vertical="center" wrapText="1"/>
    </xf>
    <xf numFmtId="178" fontId="7" fillId="0" borderId="1" xfId="2" applyNumberFormat="1" applyFont="1" applyFill="1" applyBorder="1" applyAlignment="1">
      <alignment horizontal="left" vertical="center" wrapText="1"/>
    </xf>
    <xf numFmtId="181" fontId="7" fillId="0" borderId="1" xfId="0" applyNumberFormat="1" applyFont="1" applyFill="1" applyBorder="1" applyAlignment="1">
      <alignment horizontal="center" vertical="center"/>
    </xf>
    <xf numFmtId="0" fontId="7"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xf>
    <xf numFmtId="181" fontId="3" fillId="0" borderId="1" xfId="0" applyNumberFormat="1" applyFont="1" applyFill="1" applyBorder="1" applyAlignment="1">
      <alignment horizontal="center" vertical="center"/>
    </xf>
    <xf numFmtId="178" fontId="3" fillId="0" borderId="1" xfId="2" applyNumberFormat="1" applyFont="1" applyFill="1" applyBorder="1" applyAlignment="1" applyProtection="1">
      <alignment horizontal="left" vertical="center" wrapText="1"/>
    </xf>
    <xf numFmtId="182" fontId="3" fillId="0" borderId="1" xfId="0" applyNumberFormat="1" applyFont="1" applyFill="1" applyBorder="1" applyAlignment="1">
      <alignment horizontal="center" vertical="center"/>
    </xf>
    <xf numFmtId="178" fontId="3" fillId="0" borderId="1" xfId="2" applyNumberFormat="1" applyFont="1" applyFill="1" applyBorder="1" applyAlignment="1">
      <alignment horizontal="left" vertical="center" wrapText="1"/>
    </xf>
    <xf numFmtId="180" fontId="3" fillId="0" borderId="0" xfId="0" applyNumberFormat="1" applyFont="1" applyFill="1" applyAlignment="1">
      <alignment horizontal="center" vertical="center"/>
    </xf>
    <xf numFmtId="180" fontId="1"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182" fontId="7" fillId="0" borderId="0" xfId="0" applyNumberFormat="1" applyFont="1" applyFill="1" applyAlignment="1">
      <alignment horizontal="center" vertical="center"/>
    </xf>
    <xf numFmtId="0" fontId="7" fillId="0" borderId="0" xfId="2" applyFont="1" applyFill="1" applyAlignment="1">
      <alignment vertical="center"/>
    </xf>
    <xf numFmtId="0" fontId="3" fillId="0" borderId="0" xfId="2" applyFont="1" applyFill="1" applyAlignment="1">
      <alignment vertical="center"/>
    </xf>
    <xf numFmtId="177" fontId="0" fillId="0" borderId="0" xfId="2" applyNumberFormat="1" applyFont="1" applyFill="1" applyAlignment="1">
      <alignment vertical="center"/>
    </xf>
    <xf numFmtId="0" fontId="0" fillId="0" borderId="0" xfId="2" applyFont="1" applyFill="1" applyAlignment="1">
      <alignment horizontal="right" vertical="center"/>
    </xf>
    <xf numFmtId="177" fontId="0" fillId="0" borderId="0" xfId="2" applyNumberFormat="1" applyFont="1" applyFill="1" applyAlignment="1">
      <alignment horizontal="right" vertical="center"/>
    </xf>
    <xf numFmtId="0" fontId="0" fillId="0" borderId="0" xfId="2" applyFont="1" applyFill="1" applyAlignment="1">
      <alignment vertical="center"/>
    </xf>
    <xf numFmtId="1" fontId="5" fillId="0" borderId="0" xfId="2" applyNumberFormat="1" applyFont="1" applyFill="1" applyAlignment="1">
      <alignment horizontal="center" vertical="center"/>
    </xf>
    <xf numFmtId="0" fontId="7" fillId="0" borderId="0" xfId="5" applyFont="1" applyFill="1" applyAlignment="1" applyProtection="1">
      <alignment horizontal="right" vertical="center"/>
    </xf>
    <xf numFmtId="177" fontId="7" fillId="0" borderId="0" xfId="5" applyNumberFormat="1" applyFont="1" applyFill="1" applyAlignment="1" applyProtection="1">
      <alignment vertical="center"/>
    </xf>
    <xf numFmtId="0" fontId="7" fillId="0" borderId="3" xfId="5" applyFont="1" applyFill="1" applyBorder="1" applyAlignment="1" applyProtection="1">
      <alignment horizontal="center" vertical="center"/>
      <protection locked="0"/>
    </xf>
    <xf numFmtId="1" fontId="7" fillId="0" borderId="1" xfId="2" applyNumberFormat="1" applyFont="1" applyFill="1" applyBorder="1" applyAlignment="1">
      <alignment horizontal="center" vertical="center" wrapText="1"/>
    </xf>
    <xf numFmtId="0" fontId="7" fillId="0" borderId="1" xfId="5" applyFont="1" applyFill="1" applyBorder="1" applyAlignment="1" applyProtection="1">
      <alignment horizontal="center" vertical="center" wrapText="1"/>
      <protection locked="0"/>
    </xf>
    <xf numFmtId="0" fontId="7" fillId="0" borderId="8" xfId="5" applyFont="1" applyFill="1" applyBorder="1" applyAlignment="1" applyProtection="1">
      <alignment horizontal="center" vertical="center"/>
      <protection locked="0"/>
    </xf>
    <xf numFmtId="181" fontId="3" fillId="0" borderId="1" xfId="2" applyNumberFormat="1" applyFont="1" applyFill="1" applyBorder="1" applyAlignment="1">
      <alignment horizontal="center" vertical="center"/>
    </xf>
    <xf numFmtId="0" fontId="3" fillId="0" borderId="1" xfId="2" applyFont="1" applyFill="1" applyBorder="1" applyAlignment="1">
      <alignment horizontal="center" vertical="center"/>
    </xf>
    <xf numFmtId="181" fontId="3" fillId="0" borderId="1" xfId="28" applyNumberFormat="1" applyFont="1" applyFill="1" applyBorder="1" applyAlignment="1">
      <alignment horizontal="center" vertical="center"/>
    </xf>
    <xf numFmtId="181" fontId="3" fillId="0" borderId="1" xfId="5" applyNumberFormat="1" applyFont="1" applyFill="1" applyBorder="1" applyAlignment="1">
      <alignment horizontal="center" vertical="center"/>
    </xf>
    <xf numFmtId="0" fontId="0" fillId="0" borderId="2" xfId="5" applyFont="1" applyFill="1" applyBorder="1" applyAlignment="1" applyProtection="1">
      <alignment vertical="center"/>
    </xf>
    <xf numFmtId="0" fontId="0" fillId="0" borderId="2" xfId="5" applyFont="1" applyFill="1" applyBorder="1" applyAlignment="1" applyProtection="1">
      <alignment horizontal="right"/>
    </xf>
    <xf numFmtId="0" fontId="7" fillId="0" borderId="1" xfId="2" applyFont="1" applyFill="1" applyBorder="1" applyAlignment="1">
      <alignment horizontal="center" vertical="center" wrapText="1"/>
    </xf>
    <xf numFmtId="41" fontId="0" fillId="0" borderId="0" xfId="2" applyNumberFormat="1" applyFont="1" applyFill="1" applyAlignment="1">
      <alignment vertical="center"/>
    </xf>
    <xf numFmtId="181" fontId="0" fillId="0" borderId="0" xfId="2" applyNumberFormat="1" applyFont="1" applyFill="1" applyAlignment="1">
      <alignment vertical="center"/>
    </xf>
    <xf numFmtId="181" fontId="7" fillId="0" borderId="1" xfId="2" applyNumberFormat="1" applyFont="1" applyFill="1" applyBorder="1" applyAlignment="1">
      <alignment horizontal="center" vertical="center"/>
    </xf>
    <xf numFmtId="178" fontId="3" fillId="0" borderId="1" xfId="2" applyNumberFormat="1" applyFont="1" applyFill="1" applyBorder="1" applyAlignment="1" applyProtection="1">
      <alignment vertical="center" wrapText="1"/>
    </xf>
    <xf numFmtId="41" fontId="0" fillId="0" borderId="0" xfId="2" applyNumberFormat="1" applyFont="1" applyFill="1" applyAlignment="1">
      <alignment vertical="center" wrapText="1"/>
    </xf>
    <xf numFmtId="0" fontId="7" fillId="0" borderId="0" xfId="0" applyFont="1" applyFill="1">
      <alignment vertical="center"/>
    </xf>
    <xf numFmtId="0" fontId="0" fillId="0" borderId="0" xfId="2" applyFont="1" applyFill="1" applyAlignment="1">
      <alignment vertical="center" wrapText="1"/>
    </xf>
    <xf numFmtId="180" fontId="0" fillId="0" borderId="0" xfId="0" applyNumberFormat="1" applyFont="1" applyFill="1">
      <alignment vertical="center"/>
    </xf>
    <xf numFmtId="0" fontId="7" fillId="0" borderId="1" xfId="0" applyFont="1" applyFill="1" applyBorder="1" applyAlignment="1">
      <alignment horizontal="center" vertical="center" wrapText="1"/>
    </xf>
    <xf numFmtId="0" fontId="0" fillId="0" borderId="9" xfId="0" applyFont="1" applyFill="1" applyBorder="1" applyAlignment="1">
      <alignment horizontal="center" vertical="center"/>
    </xf>
    <xf numFmtId="0" fontId="3" fillId="0" borderId="1" xfId="0" applyFont="1" applyFill="1" applyBorder="1">
      <alignment vertical="center"/>
    </xf>
    <xf numFmtId="178" fontId="7" fillId="0" borderId="1" xfId="2" applyNumberFormat="1" applyFont="1" applyFill="1" applyBorder="1" applyAlignment="1">
      <alignment vertical="center" wrapText="1"/>
    </xf>
    <xf numFmtId="181" fontId="7" fillId="0" borderId="1" xfId="2" applyNumberFormat="1" applyFont="1" applyFill="1" applyBorder="1" applyAlignment="1">
      <alignment horizontal="center" vertical="center" wrapText="1"/>
    </xf>
    <xf numFmtId="181" fontId="3" fillId="0" borderId="1" xfId="2" applyNumberFormat="1" applyFont="1" applyFill="1" applyBorder="1" applyAlignment="1">
      <alignment horizontal="center" vertical="center" wrapText="1"/>
    </xf>
    <xf numFmtId="0" fontId="3" fillId="0" borderId="0" xfId="0" applyFont="1" applyFill="1" applyAlignment="1">
      <alignment horizontal="right" vertical="center"/>
    </xf>
    <xf numFmtId="180"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Font="1" applyFill="1" applyAlignment="1">
      <alignment horizontal="center" vertical="center"/>
    </xf>
    <xf numFmtId="1" fontId="7" fillId="0" borderId="1" xfId="0" applyNumberFormat="1" applyFont="1" applyFill="1" applyBorder="1" applyAlignment="1" applyProtection="1">
      <alignment vertical="center"/>
      <protection locked="0"/>
    </xf>
    <xf numFmtId="1" fontId="3" fillId="0" borderId="1" xfId="5" applyNumberFormat="1" applyFont="1" applyFill="1" applyBorder="1" applyAlignment="1" applyProtection="1">
      <alignment horizontal="left" vertical="center" indent="1"/>
      <protection locked="0"/>
    </xf>
    <xf numFmtId="3" fontId="3" fillId="0" borderId="1" xfId="5" applyNumberFormat="1" applyFont="1" applyFill="1" applyBorder="1" applyAlignment="1">
      <alignment horizontal="center" vertical="center" wrapText="1"/>
    </xf>
    <xf numFmtId="3" fontId="3" fillId="0" borderId="1" xfId="5" applyNumberFormat="1" applyFont="1" applyFill="1" applyBorder="1" applyAlignment="1" applyProtection="1">
      <alignment horizontal="center" vertical="center" wrapText="1"/>
      <protection locked="0"/>
    </xf>
    <xf numFmtId="1" fontId="3" fillId="0" borderId="1" xfId="0" applyNumberFormat="1" applyFont="1" applyFill="1" applyBorder="1" applyAlignment="1">
      <alignment horizontal="left" vertical="center" indent="1"/>
    </xf>
    <xf numFmtId="3" fontId="3" fillId="0" borderId="1" xfId="0" applyNumberFormat="1" applyFont="1" applyFill="1" applyBorder="1" applyAlignment="1">
      <alignment horizontal="center" vertical="center" wrapText="1"/>
    </xf>
    <xf numFmtId="181" fontId="7" fillId="0" borderId="1" xfId="0" applyNumberFormat="1"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7" fillId="0" borderId="1" xfId="0" applyFont="1" applyFill="1" applyBorder="1" applyAlignment="1">
      <alignment vertical="center"/>
    </xf>
    <xf numFmtId="0" fontId="0" fillId="0" borderId="0" xfId="0" applyFont="1">
      <alignment vertical="center"/>
    </xf>
    <xf numFmtId="0" fontId="7" fillId="0" borderId="0" xfId="0" applyNumberFormat="1" applyFont="1" applyFill="1" applyAlignment="1" applyProtection="1">
      <alignment horizontal="center" vertical="center"/>
    </xf>
    <xf numFmtId="0" fontId="3" fillId="0" borderId="2"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left"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3" fillId="0" borderId="0" xfId="0" applyFont="1" applyFill="1">
      <alignment vertical="center"/>
    </xf>
    <xf numFmtId="0" fontId="14" fillId="0" borderId="0" xfId="0" applyFont="1" applyFill="1">
      <alignment vertical="center"/>
    </xf>
    <xf numFmtId="182" fontId="3" fillId="0" borderId="0" xfId="0" applyNumberFormat="1" applyFont="1" applyFill="1" applyAlignment="1">
      <alignment horizontal="center" vertical="center"/>
    </xf>
    <xf numFmtId="0" fontId="6"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181" fontId="0" fillId="0" borderId="1" xfId="0" applyNumberFormat="1" applyFont="1" applyFill="1" applyBorder="1" applyAlignment="1">
      <alignment horizontal="center" vertical="center" shrinkToFit="1"/>
    </xf>
    <xf numFmtId="0" fontId="14" fillId="0" borderId="0" xfId="0" applyFont="1" applyFill="1" applyAlignment="1">
      <alignment horizontal="center" vertical="center"/>
    </xf>
    <xf numFmtId="0" fontId="14" fillId="0" borderId="0" xfId="0" applyFont="1" applyFill="1" applyAlignment="1">
      <alignment horizontal="left" vertical="center"/>
    </xf>
    <xf numFmtId="182" fontId="14" fillId="0" borderId="0" xfId="0" applyNumberFormat="1" applyFont="1" applyFill="1" applyAlignment="1">
      <alignment horizontal="center" vertical="center"/>
    </xf>
    <xf numFmtId="3" fontId="14" fillId="0" borderId="0" xfId="0" applyNumberFormat="1" applyFont="1" applyFill="1" applyBorder="1" applyAlignment="1" applyProtection="1">
      <alignment horizontal="right" vertical="center"/>
    </xf>
    <xf numFmtId="180" fontId="3" fillId="0" borderId="0" xfId="0" applyNumberFormat="1" applyFont="1" applyFill="1" applyBorder="1" applyAlignment="1">
      <alignment horizontal="right" vertical="center"/>
    </xf>
    <xf numFmtId="180" fontId="3" fillId="0" borderId="0" xfId="0" applyNumberFormat="1" applyFont="1" applyFill="1" applyBorder="1" applyAlignment="1">
      <alignment horizontal="center" vertical="center"/>
    </xf>
    <xf numFmtId="0" fontId="0" fillId="0" borderId="1" xfId="0" applyFont="1" applyFill="1" applyBorder="1">
      <alignment vertical="center"/>
    </xf>
    <xf numFmtId="0" fontId="7" fillId="0" borderId="1" xfId="0" applyFont="1" applyFill="1" applyBorder="1">
      <alignment vertical="center"/>
    </xf>
    <xf numFmtId="182" fontId="7" fillId="0" borderId="1"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left" vertical="center"/>
    </xf>
    <xf numFmtId="0" fontId="14" fillId="0" borderId="5"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vertical="center"/>
    </xf>
    <xf numFmtId="0" fontId="14" fillId="0" borderId="1" xfId="0" applyNumberFormat="1" applyFont="1" applyFill="1" applyBorder="1" applyAlignment="1" applyProtection="1">
      <alignment vertical="center"/>
    </xf>
    <xf numFmtId="3" fontId="7" fillId="0" borderId="3" xfId="0" applyNumberFormat="1" applyFont="1" applyFill="1" applyBorder="1" applyAlignment="1" applyProtection="1">
      <alignment horizontal="center" vertical="center"/>
    </xf>
    <xf numFmtId="0" fontId="1" fillId="0" borderId="1" xfId="0" applyFont="1" applyFill="1" applyBorder="1">
      <alignment vertical="center"/>
    </xf>
    <xf numFmtId="0" fontId="6" fillId="0" borderId="0" xfId="0" applyNumberFormat="1" applyFont="1" applyFill="1" applyBorder="1" applyAlignment="1" applyProtection="1">
      <alignment horizontal="center" vertical="center"/>
    </xf>
    <xf numFmtId="1" fontId="7" fillId="0" borderId="1" xfId="5" applyNumberFormat="1" applyFont="1" applyFill="1" applyBorder="1" applyAlignment="1" applyProtection="1">
      <alignment horizontal="left" vertical="center"/>
      <protection locked="0"/>
    </xf>
    <xf numFmtId="1" fontId="3" fillId="0" borderId="1" xfId="5" applyNumberFormat="1" applyFont="1" applyFill="1" applyBorder="1" applyAlignment="1" applyProtection="1">
      <alignment horizontal="left" vertical="center"/>
      <protection locked="0"/>
    </xf>
    <xf numFmtId="41" fontId="3" fillId="0" borderId="1" xfId="5" applyNumberFormat="1" applyFont="1" applyFill="1" applyBorder="1" applyAlignment="1">
      <alignment horizontal="center" vertical="center" wrapText="1"/>
    </xf>
    <xf numFmtId="0" fontId="3" fillId="0" borderId="1" xfId="5" applyNumberFormat="1" applyFont="1" applyFill="1" applyBorder="1" applyAlignment="1" applyProtection="1">
      <alignment horizontal="left" vertical="center" wrapText="1"/>
      <protection locked="0"/>
    </xf>
    <xf numFmtId="0" fontId="7" fillId="0" borderId="1" xfId="5" applyNumberFormat="1" applyFont="1" applyFill="1" applyBorder="1" applyAlignment="1" applyProtection="1">
      <alignment horizontal="left" vertical="center"/>
      <protection locked="0"/>
    </xf>
    <xf numFmtId="176" fontId="3" fillId="0" borderId="1" xfId="0" applyNumberFormat="1" applyFont="1" applyFill="1" applyBorder="1" applyAlignment="1">
      <alignment horizontal="center" vertical="center"/>
    </xf>
    <xf numFmtId="0" fontId="3" fillId="0" borderId="1" xfId="5" applyNumberFormat="1" applyFont="1" applyFill="1" applyBorder="1" applyAlignment="1" applyProtection="1">
      <alignment horizontal="left" vertical="center"/>
      <protection locked="0"/>
    </xf>
    <xf numFmtId="41" fontId="3" fillId="0" borderId="1" xfId="5" applyNumberFormat="1" applyFont="1" applyFill="1" applyBorder="1" applyAlignment="1" applyProtection="1">
      <alignment horizontal="center" vertical="center" wrapText="1"/>
      <protection locked="0"/>
    </xf>
    <xf numFmtId="41" fontId="3" fillId="0" borderId="1" xfId="5" applyNumberFormat="1" applyFont="1" applyFill="1" applyBorder="1" applyAlignment="1">
      <alignment vertical="center" wrapText="1"/>
    </xf>
    <xf numFmtId="1" fontId="7" fillId="0" borderId="1" xfId="0" applyNumberFormat="1" applyFont="1" applyFill="1" applyBorder="1" applyAlignment="1" applyProtection="1">
      <alignment horizontal="left" vertical="center"/>
      <protection locked="0"/>
    </xf>
    <xf numFmtId="1" fontId="3" fillId="0" borderId="1" xfId="0" applyNumberFormat="1" applyFont="1" applyFill="1" applyBorder="1" applyAlignment="1" applyProtection="1">
      <alignment horizontal="left" vertical="center" wrapText="1"/>
      <protection locked="0"/>
    </xf>
    <xf numFmtId="1" fontId="7" fillId="0" borderId="5" xfId="0" applyNumberFormat="1" applyFont="1" applyFill="1" applyBorder="1" applyAlignment="1" applyProtection="1">
      <alignment vertical="center" wrapText="1"/>
      <protection locked="0"/>
    </xf>
    <xf numFmtId="176" fontId="7" fillId="0" borderId="1" xfId="56" applyNumberFormat="1" applyFont="1" applyFill="1" applyBorder="1" applyAlignment="1" applyProtection="1">
      <alignment horizontal="left" vertical="center" wrapText="1"/>
      <protection locked="0"/>
    </xf>
    <xf numFmtId="0" fontId="15" fillId="0" borderId="1" xfId="5" applyFont="1" applyFill="1" applyBorder="1" applyAlignment="1" applyProtection="1">
      <alignment horizontal="center" vertical="center"/>
      <protection locked="0"/>
    </xf>
    <xf numFmtId="41" fontId="7" fillId="0" borderId="1" xfId="5" applyNumberFormat="1" applyFont="1" applyFill="1" applyBorder="1" applyAlignment="1">
      <alignment horizontal="center" vertical="center" wrapText="1"/>
    </xf>
    <xf numFmtId="0" fontId="0" fillId="0" borderId="0" xfId="0" applyFont="1" applyFill="1" applyBorder="1" applyAlignment="1">
      <alignment horizontal="right" vertical="center"/>
    </xf>
    <xf numFmtId="0" fontId="0" fillId="0" borderId="0" xfId="0" applyFont="1" applyFill="1" applyBorder="1" applyAlignment="1">
      <alignment horizontal="center" vertical="center"/>
    </xf>
    <xf numFmtId="3" fontId="3" fillId="0" borderId="1" xfId="0" applyNumberFormat="1" applyFont="1" applyFill="1" applyBorder="1" applyAlignment="1" applyProtection="1">
      <alignment horizontal="left" vertical="center"/>
    </xf>
    <xf numFmtId="182" fontId="14" fillId="0" borderId="1" xfId="0" applyNumberFormat="1" applyFont="1" applyFill="1" applyBorder="1" applyAlignment="1" applyProtection="1">
      <alignment horizontal="center" vertical="center"/>
    </xf>
    <xf numFmtId="181" fontId="14" fillId="0" borderId="1" xfId="0" applyNumberFormat="1" applyFont="1" applyFill="1" applyBorder="1" applyAlignment="1" applyProtection="1">
      <alignment horizontal="center" vertical="center"/>
    </xf>
    <xf numFmtId="182" fontId="7" fillId="0" borderId="1"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left" vertical="center"/>
    </xf>
    <xf numFmtId="182" fontId="3" fillId="0" borderId="1" xfId="1" applyNumberFormat="1" applyFont="1" applyFill="1" applyBorder="1" applyAlignment="1">
      <alignment horizontal="center" vertical="center"/>
    </xf>
    <xf numFmtId="182" fontId="17" fillId="0" borderId="1" xfId="43"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0" fontId="18" fillId="0" borderId="0" xfId="0" applyFont="1" applyAlignment="1">
      <alignment horizontal="center"/>
    </xf>
    <xf numFmtId="0" fontId="19" fillId="0" borderId="1" xfId="0" applyFont="1" applyBorder="1" applyAlignment="1">
      <alignment horizontal="left"/>
    </xf>
    <xf numFmtId="0" fontId="20" fillId="0" borderId="1" xfId="0" applyFont="1" applyBorder="1" applyAlignment="1">
      <alignment horizontal="left"/>
    </xf>
    <xf numFmtId="0" fontId="20" fillId="0" borderId="1" xfId="3" applyFont="1" applyBorder="1" applyAlignment="1">
      <alignment horizontal="left"/>
    </xf>
    <xf numFmtId="0" fontId="19" fillId="0" borderId="5" xfId="0" applyFont="1" applyBorder="1" applyAlignment="1">
      <alignment horizontal="left"/>
    </xf>
    <xf numFmtId="0" fontId="19" fillId="0" borderId="16" xfId="0" applyFont="1" applyBorder="1" applyAlignment="1">
      <alignment horizontal="left"/>
    </xf>
    <xf numFmtId="0" fontId="19" fillId="0" borderId="5" xfId="0" applyFont="1" applyFill="1" applyBorder="1" applyAlignment="1">
      <alignment horizontal="left"/>
    </xf>
    <xf numFmtId="0" fontId="19" fillId="0" borderId="16" xfId="0" applyFont="1" applyFill="1" applyBorder="1" applyAlignment="1">
      <alignment horizontal="left"/>
    </xf>
    <xf numFmtId="0" fontId="21" fillId="0" borderId="1" xfId="3" applyFont="1" applyBorder="1" applyAlignment="1">
      <alignment horizontal="left"/>
    </xf>
    <xf numFmtId="0" fontId="19" fillId="0" borderId="17" xfId="0" applyFont="1" applyBorder="1" applyAlignment="1">
      <alignment horizontal="left"/>
    </xf>
    <xf numFmtId="0" fontId="19" fillId="0" borderId="17" xfId="0" applyFont="1" applyFill="1" applyBorder="1" applyAlignment="1">
      <alignment horizontal="left"/>
    </xf>
    <xf numFmtId="0" fontId="20" fillId="0" borderId="0" xfId="0" applyFont="1" applyAlignment="1">
      <alignment horizontal="left"/>
    </xf>
    <xf numFmtId="0" fontId="22" fillId="0" borderId="0" xfId="0" applyFont="1">
      <alignment vertical="center"/>
    </xf>
    <xf numFmtId="0" fontId="23" fillId="0" borderId="0" xfId="0" applyFont="1">
      <alignment vertical="center"/>
    </xf>
    <xf numFmtId="0" fontId="24" fillId="0" borderId="0" xfId="0" applyFont="1" applyAlignment="1">
      <alignment horizontal="center" vertical="center"/>
    </xf>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31" fontId="27" fillId="0" borderId="0" xfId="0" applyNumberFormat="1" applyFont="1" applyAlignment="1">
      <alignment horizontal="center"/>
    </xf>
  </cellXfs>
  <cellStyles count="63">
    <cellStyle name="常规" xfId="0" builtinId="0"/>
    <cellStyle name="常规_市本级2018年财政预算表 " xfId="1"/>
    <cellStyle name="常规_新政府性基金-2015年市本级决算草案" xfId="2"/>
    <cellStyle name="常规_2013年公共财政预算草案1209" xfId="3"/>
    <cellStyle name="常规 2" xfId="4"/>
    <cellStyle name="常规_Sheet1" xfId="5"/>
    <cellStyle name="常规_Sheet1_Sheet3" xfId="6"/>
    <cellStyle name="常规_Sheet2_本级支" xfId="7"/>
    <cellStyle name="样式 1" xfId="8"/>
    <cellStyle name="常规 140" xfId="9"/>
    <cellStyle name="常规_2013年政府性基金预算草案0109陈改" xfId="10"/>
    <cellStyle name="60% - 强调文字颜色 6" xfId="11" builtinId="52"/>
    <cellStyle name="20% - 强调文字颜色 4" xfId="12" builtinId="42"/>
    <cellStyle name="强调文字颜色 4" xfId="13" builtinId="41"/>
    <cellStyle name="输入" xfId="14" builtinId="20"/>
    <cellStyle name="40% - 强调文字颜色 3" xfId="15" builtinId="39"/>
    <cellStyle name="常规 2 10 3" xfId="16"/>
    <cellStyle name="20% - 强调文字颜色 3" xfId="17" builtinId="38"/>
    <cellStyle name="货币" xfId="18" builtinId="4"/>
    <cellStyle name="强调文字颜色 3" xfId="19" builtinId="37"/>
    <cellStyle name="百分比" xfId="20" builtinId="5"/>
    <cellStyle name="60% - 强调文字颜色 2" xfId="21" builtinId="36"/>
    <cellStyle name="60% - 强调文字颜色 5" xfId="22" builtinId="48"/>
    <cellStyle name="强调文字颜色 2" xfId="23" builtinId="33"/>
    <cellStyle name="60% - 强调文字颜色 1" xfId="24" builtinId="32"/>
    <cellStyle name="60% - 强调文字颜色 4" xfId="25" builtinId="44"/>
    <cellStyle name="计算" xfId="26" builtinId="22"/>
    <cellStyle name="强调文字颜色 1" xfId="27" builtinId="29"/>
    <cellStyle name="常规_广西壮族自治区全区与自治区本级2012年预算执行情况和2013年预算（草案）（最终）" xfId="28"/>
    <cellStyle name="适中" xfId="29" builtinId="28"/>
    <cellStyle name="20% - 强调文字颜色 5" xfId="30" builtinId="46"/>
    <cellStyle name="好" xfId="31" builtinId="26"/>
    <cellStyle name="20% - 强调文字颜色 1" xfId="32" builtinId="30"/>
    <cellStyle name="汇总" xfId="33" builtinId="25"/>
    <cellStyle name="差" xfId="34" builtinId="27"/>
    <cellStyle name="检查单元格" xfId="35" builtinId="23"/>
    <cellStyle name="输出" xfId="36" builtinId="21"/>
    <cellStyle name="标题 1" xfId="37" builtinId="16"/>
    <cellStyle name="解释性文本" xfId="38" builtinId="53"/>
    <cellStyle name="20% - 强调文字颜色 2" xfId="39" builtinId="34"/>
    <cellStyle name="标题 4" xfId="40" builtinId="19"/>
    <cellStyle name="货币[0]" xfId="41" builtinId="7"/>
    <cellStyle name="40% - 强调文字颜色 4" xfId="42" builtinId="43"/>
    <cellStyle name="千位分隔" xfId="43" builtinId="3"/>
    <cellStyle name="已访问的超链接" xfId="44" builtinId="9"/>
    <cellStyle name="标题" xfId="45" builtinId="15"/>
    <cellStyle name="40% - 强调文字颜色 2" xfId="46" builtinId="35"/>
    <cellStyle name="常规_新政府性基金-2015年市本级决算草案20160518" xfId="47"/>
    <cellStyle name="警告文本" xfId="48" builtinId="11"/>
    <cellStyle name="60% - 强调文字颜色 3" xfId="49" builtinId="40"/>
    <cellStyle name="注释" xfId="50" builtinId="10"/>
    <cellStyle name="20% - 强调文字颜色 6" xfId="51" builtinId="50"/>
    <cellStyle name="强调文字颜色 5" xfId="52" builtinId="45"/>
    <cellStyle name="40% - 强调文字颜色 6" xfId="53" builtinId="51"/>
    <cellStyle name="超链接" xfId="54" builtinId="8"/>
    <cellStyle name="千位分隔[0]" xfId="55" builtinId="6"/>
    <cellStyle name="常规_1月27日2稿10决算11预算草案" xfId="56"/>
    <cellStyle name="标题 2" xfId="57" builtinId="17"/>
    <cellStyle name="40% - 强调文字颜色 5" xfId="58" builtinId="47"/>
    <cellStyle name="标题 3" xfId="59" builtinId="18"/>
    <cellStyle name="强调文字颜色 6" xfId="60" builtinId="49"/>
    <cellStyle name="40% - 强调文字颜色 1" xfId="61" builtinId="31"/>
    <cellStyle name="链接单元格" xfId="62" builtinId="24"/>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H25" sqref="H25"/>
    </sheetView>
  </sheetViews>
  <sheetFormatPr defaultColWidth="9" defaultRowHeight="15.75"/>
  <cols>
    <col min="1" max="1" width="8.625" style="276"/>
    <col min="2" max="2" width="2.875" style="276" customWidth="1"/>
    <col min="3" max="3" width="6.125" style="276" customWidth="1"/>
    <col min="4" max="4" width="9" style="276"/>
    <col min="5" max="5" width="12.875" style="276" customWidth="1"/>
    <col min="6" max="16384" width="9" style="276"/>
  </cols>
  <sheetData>
    <row r="1" ht="18" spans="1:1">
      <c r="A1" s="277"/>
    </row>
    <row r="8" ht="39.75" customHeight="1" spans="1:14">
      <c r="A8" s="278" t="s">
        <v>0</v>
      </c>
      <c r="B8" s="278"/>
      <c r="C8" s="278"/>
      <c r="D8" s="278"/>
      <c r="E8" s="278"/>
      <c r="F8" s="278"/>
      <c r="G8" s="278"/>
      <c r="H8" s="278"/>
      <c r="I8" s="278"/>
      <c r="J8" s="278"/>
      <c r="K8" s="278"/>
      <c r="L8" s="278"/>
      <c r="M8" s="278"/>
      <c r="N8" s="278"/>
    </row>
    <row r="9" ht="39.75" customHeight="1" spans="1:14">
      <c r="A9" s="278"/>
      <c r="B9" s="278"/>
      <c r="C9" s="278"/>
      <c r="D9" s="278"/>
      <c r="E9" s="278"/>
      <c r="F9" s="278"/>
      <c r="G9" s="278"/>
      <c r="H9" s="278"/>
      <c r="I9" s="278"/>
      <c r="J9" s="278"/>
      <c r="K9" s="278"/>
      <c r="L9" s="278"/>
      <c r="M9" s="278"/>
      <c r="N9" s="278"/>
    </row>
    <row r="10" ht="31.5" customHeight="1" spans="1:14">
      <c r="A10" s="279"/>
      <c r="B10" s="280"/>
      <c r="C10" s="280"/>
      <c r="D10" s="280"/>
      <c r="E10" s="280"/>
      <c r="F10" s="280"/>
      <c r="G10" s="280"/>
      <c r="H10" s="280"/>
      <c r="I10" s="280"/>
      <c r="J10" s="280"/>
      <c r="K10" s="280"/>
      <c r="L10" s="280"/>
      <c r="M10" s="280"/>
      <c r="N10" s="280"/>
    </row>
    <row r="16" ht="27" spans="1:14">
      <c r="A16" s="281" t="s">
        <v>1</v>
      </c>
      <c r="B16" s="281"/>
      <c r="C16" s="281"/>
      <c r="D16" s="281"/>
      <c r="E16" s="281"/>
      <c r="F16" s="281"/>
      <c r="G16" s="281"/>
      <c r="H16" s="281"/>
      <c r="I16" s="281"/>
      <c r="J16" s="281"/>
      <c r="K16" s="281"/>
      <c r="L16" s="281"/>
      <c r="M16" s="281"/>
      <c r="N16" s="281"/>
    </row>
    <row r="17" ht="44.25" customHeight="1" spans="1:14">
      <c r="A17" s="282">
        <v>45940</v>
      </c>
      <c r="B17" s="282"/>
      <c r="C17" s="282"/>
      <c r="D17" s="282"/>
      <c r="E17" s="282"/>
      <c r="F17" s="282"/>
      <c r="G17" s="282"/>
      <c r="H17" s="282"/>
      <c r="I17" s="282"/>
      <c r="J17" s="282"/>
      <c r="K17" s="282"/>
      <c r="L17" s="282"/>
      <c r="M17" s="282"/>
      <c r="N17" s="282"/>
    </row>
  </sheetData>
  <mergeCells count="4">
    <mergeCell ref="A10:N10"/>
    <mergeCell ref="A16:N16"/>
    <mergeCell ref="A17:N17"/>
    <mergeCell ref="A8:N9"/>
  </mergeCells>
  <pageMargins left="0.75" right="0.75" top="0.98" bottom="0.98" header="0.51" footer="0.51"/>
  <pageSetup paperSize="9"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4"/>
  <sheetViews>
    <sheetView zoomScale="110" zoomScaleNormal="110" workbookViewId="0">
      <selection activeCell="E109" sqref="E109"/>
    </sheetView>
  </sheetViews>
  <sheetFormatPr defaultColWidth="9" defaultRowHeight="15.75"/>
  <cols>
    <col min="1" max="1" width="47.25" style="158" customWidth="1"/>
    <col min="2" max="2" width="12.625" style="159" customWidth="1"/>
    <col min="3" max="4" width="12.625" style="160" customWidth="1"/>
    <col min="5" max="5" width="12.625" style="161" customWidth="1"/>
    <col min="6" max="6" width="10.1083333333333" style="162" customWidth="1"/>
    <col min="7" max="7" width="12.625" style="162" customWidth="1"/>
    <col min="8" max="8" width="9" style="162" customWidth="1"/>
    <col min="9" max="9" width="10.5" style="162" customWidth="1"/>
    <col min="10" max="11" width="10.5" style="162"/>
    <col min="12" max="16384" width="9" style="162"/>
  </cols>
  <sheetData>
    <row r="1" ht="24.75" customHeight="1" spans="1:7">
      <c r="A1" s="163" t="s">
        <v>1452</v>
      </c>
      <c r="B1" s="163"/>
      <c r="C1" s="163"/>
      <c r="D1" s="163"/>
      <c r="E1" s="163"/>
      <c r="F1" s="163"/>
      <c r="G1" s="163"/>
    </row>
    <row r="2" ht="20.25" customHeight="1" spans="1:7">
      <c r="A2" s="163"/>
      <c r="B2" s="163"/>
      <c r="C2" s="163"/>
      <c r="D2" s="163"/>
      <c r="E2" s="163"/>
      <c r="F2" s="163"/>
      <c r="G2" s="163"/>
    </row>
    <row r="3" ht="16.5" customHeight="1" spans="1:7">
      <c r="A3" s="164"/>
      <c r="B3" s="165"/>
      <c r="C3" s="164"/>
      <c r="E3" s="174"/>
      <c r="F3" s="175"/>
      <c r="G3" s="175" t="s">
        <v>31</v>
      </c>
    </row>
    <row r="4" s="157" customFormat="1" ht="16.5" customHeight="1" spans="1:7">
      <c r="A4" s="166" t="s">
        <v>32</v>
      </c>
      <c r="B4" s="167" t="s">
        <v>151</v>
      </c>
      <c r="C4" s="168" t="s">
        <v>152</v>
      </c>
      <c r="D4" s="168"/>
      <c r="E4" s="168"/>
      <c r="F4" s="168"/>
      <c r="G4" s="168"/>
    </row>
    <row r="5" s="157" customFormat="1" ht="14.25" customHeight="1" spans="1:7">
      <c r="A5" s="169"/>
      <c r="B5" s="167" t="s">
        <v>1453</v>
      </c>
      <c r="C5" s="168" t="s">
        <v>1454</v>
      </c>
      <c r="D5" s="167" t="s">
        <v>1455</v>
      </c>
      <c r="E5" s="167" t="s">
        <v>1456</v>
      </c>
      <c r="F5" s="167" t="s">
        <v>267</v>
      </c>
      <c r="G5" s="176" t="s">
        <v>1457</v>
      </c>
    </row>
    <row r="6" s="157" customFormat="1" ht="14.25" customHeight="1" spans="1:7">
      <c r="A6" s="169"/>
      <c r="B6" s="167"/>
      <c r="C6" s="168"/>
      <c r="D6" s="167"/>
      <c r="E6" s="167"/>
      <c r="F6" s="167"/>
      <c r="G6" s="176"/>
    </row>
    <row r="7" ht="18" customHeight="1" spans="1:7">
      <c r="A7" s="149" t="s">
        <v>1458</v>
      </c>
      <c r="B7" s="170">
        <v>4</v>
      </c>
      <c r="C7" s="170">
        <f>SUM(C8,C11)</f>
        <v>6</v>
      </c>
      <c r="D7" s="170">
        <f>SUM(D8,D11)</f>
        <v>314</v>
      </c>
      <c r="E7" s="170">
        <f>SUM(E8,E11)</f>
        <v>1</v>
      </c>
      <c r="F7" s="42">
        <f>ROUND(E7/D7*100,1)</f>
        <v>0.3</v>
      </c>
      <c r="G7" s="42">
        <f>ROUND((E7-B7)/B7*100,1)</f>
        <v>-75</v>
      </c>
    </row>
    <row r="8" ht="18" customHeight="1" spans="1:7">
      <c r="A8" s="149" t="s">
        <v>1459</v>
      </c>
      <c r="B8" s="170"/>
      <c r="C8" s="170">
        <v>6</v>
      </c>
      <c r="D8" s="170">
        <v>14</v>
      </c>
      <c r="E8" s="170">
        <v>1</v>
      </c>
      <c r="F8" s="42">
        <f>ROUND(E8/D8*100,1)</f>
        <v>7.1</v>
      </c>
      <c r="G8" s="42"/>
    </row>
    <row r="9" ht="18" customHeight="1" spans="1:7">
      <c r="A9" s="147" t="s">
        <v>1460</v>
      </c>
      <c r="B9" s="170"/>
      <c r="C9" s="170"/>
      <c r="D9" s="170"/>
      <c r="E9" s="170"/>
      <c r="F9" s="42"/>
      <c r="G9" s="42"/>
    </row>
    <row r="10" ht="18" customHeight="1" spans="1:7">
      <c r="A10" s="147" t="s">
        <v>1461</v>
      </c>
      <c r="B10" s="170"/>
      <c r="C10" s="170"/>
      <c r="D10" s="170"/>
      <c r="E10" s="170"/>
      <c r="F10" s="42"/>
      <c r="G10" s="42"/>
    </row>
    <row r="11" ht="18" customHeight="1" spans="1:7">
      <c r="A11" s="151" t="s">
        <v>1462</v>
      </c>
      <c r="B11" s="170"/>
      <c r="C11" s="170"/>
      <c r="D11" s="170">
        <v>300</v>
      </c>
      <c r="E11" s="170"/>
      <c r="F11" s="42">
        <f>ROUND(E11/D11*100,1)</f>
        <v>0</v>
      </c>
      <c r="G11" s="42"/>
    </row>
    <row r="12" ht="18" customHeight="1" spans="1:7">
      <c r="A12" s="147" t="s">
        <v>1463</v>
      </c>
      <c r="B12" s="170"/>
      <c r="C12" s="170"/>
      <c r="D12" s="170"/>
      <c r="E12" s="170"/>
      <c r="F12" s="42"/>
      <c r="G12" s="42"/>
    </row>
    <row r="13" ht="18" customHeight="1" spans="1:7">
      <c r="A13" s="147" t="s">
        <v>1464</v>
      </c>
      <c r="B13" s="170"/>
      <c r="C13" s="170"/>
      <c r="D13" s="170"/>
      <c r="E13" s="170"/>
      <c r="F13" s="42"/>
      <c r="G13" s="42"/>
    </row>
    <row r="14" ht="18" customHeight="1" spans="1:7">
      <c r="A14" s="147" t="s">
        <v>1465</v>
      </c>
      <c r="B14" s="170"/>
      <c r="C14" s="170"/>
      <c r="D14" s="170"/>
      <c r="E14" s="170"/>
      <c r="F14" s="42"/>
      <c r="G14" s="42"/>
    </row>
    <row r="15" ht="18" customHeight="1" spans="1:7">
      <c r="A15" s="147" t="s">
        <v>1466</v>
      </c>
      <c r="B15" s="170"/>
      <c r="C15" s="170"/>
      <c r="D15" s="170"/>
      <c r="E15" s="170"/>
      <c r="F15" s="42"/>
      <c r="G15" s="42"/>
    </row>
    <row r="16" ht="18" customHeight="1" spans="1:7">
      <c r="A16" s="147" t="s">
        <v>1467</v>
      </c>
      <c r="B16" s="170"/>
      <c r="C16" s="170"/>
      <c r="D16" s="170"/>
      <c r="E16" s="170"/>
      <c r="F16" s="42"/>
      <c r="G16" s="42"/>
    </row>
    <row r="17" ht="18" customHeight="1" spans="1:7">
      <c r="A17" s="149" t="s">
        <v>1468</v>
      </c>
      <c r="B17" s="170">
        <v>2190</v>
      </c>
      <c r="C17" s="171"/>
      <c r="D17" s="171"/>
      <c r="E17" s="171"/>
      <c r="F17" s="42"/>
      <c r="G17" s="42">
        <f>ROUND((E17-B17)/B17*100,1)</f>
        <v>-100</v>
      </c>
    </row>
    <row r="18" ht="18" customHeight="1" spans="1:7">
      <c r="A18" s="147" t="s">
        <v>1469</v>
      </c>
      <c r="B18" s="170"/>
      <c r="C18" s="170"/>
      <c r="D18" s="170"/>
      <c r="E18" s="170"/>
      <c r="F18" s="42"/>
      <c r="G18" s="42"/>
    </row>
    <row r="19" ht="18" customHeight="1" spans="1:7">
      <c r="A19" s="147" t="s">
        <v>1470</v>
      </c>
      <c r="B19" s="170"/>
      <c r="C19" s="170"/>
      <c r="D19" s="170"/>
      <c r="E19" s="170"/>
      <c r="F19" s="42"/>
      <c r="G19" s="42"/>
    </row>
    <row r="20" ht="18" customHeight="1" spans="1:7">
      <c r="A20" s="147" t="s">
        <v>1471</v>
      </c>
      <c r="B20" s="170"/>
      <c r="C20" s="170"/>
      <c r="D20" s="170">
        <f>SUM(D21)</f>
        <v>2730</v>
      </c>
      <c r="E20" s="170">
        <f>SUM(E21)</f>
        <v>273</v>
      </c>
      <c r="F20" s="42">
        <f>ROUND(E20/D20*100,1)</f>
        <v>10</v>
      </c>
      <c r="G20" s="42"/>
    </row>
    <row r="21" ht="18" customHeight="1" spans="1:7">
      <c r="A21" s="147" t="s">
        <v>1472</v>
      </c>
      <c r="B21" s="170"/>
      <c r="C21" s="170"/>
      <c r="D21" s="170">
        <v>2730</v>
      </c>
      <c r="E21" s="170">
        <v>273</v>
      </c>
      <c r="F21" s="42">
        <f>ROUND(E21/D21*100,1)</f>
        <v>10</v>
      </c>
      <c r="G21" s="42"/>
    </row>
    <row r="22" ht="18" customHeight="1" spans="1:7">
      <c r="A22" s="149" t="s">
        <v>1473</v>
      </c>
      <c r="B22" s="170">
        <v>14793</v>
      </c>
      <c r="C22" s="170">
        <f>SUM(C23,C37,C41,C47,C49)</f>
        <v>21208</v>
      </c>
      <c r="D22" s="170">
        <f>SUM(D23,D37,D41,D47,D49,D51,D52)</f>
        <v>25649</v>
      </c>
      <c r="E22" s="170">
        <f>SUM(E23,E37,E41,E47,E49,E51,E52)</f>
        <v>20992</v>
      </c>
      <c r="F22" s="42">
        <f>ROUND(E22/D22*100,1)</f>
        <v>81.8</v>
      </c>
      <c r="G22" s="42">
        <f>ROUND((E22-B22)/B22*100,1)</f>
        <v>41.9</v>
      </c>
    </row>
    <row r="23" ht="18" customHeight="1" spans="1:7">
      <c r="A23" s="149" t="s">
        <v>1474</v>
      </c>
      <c r="B23" s="172"/>
      <c r="C23" s="172">
        <f>SUM(C24:C36)</f>
        <v>8532</v>
      </c>
      <c r="D23" s="172">
        <v>1091</v>
      </c>
      <c r="E23" s="172">
        <v>829</v>
      </c>
      <c r="F23" s="42">
        <f>ROUND(E23/D23*100,1)</f>
        <v>76</v>
      </c>
      <c r="G23" s="42"/>
    </row>
    <row r="24" ht="18" customHeight="1" spans="1:9">
      <c r="A24" s="147" t="s">
        <v>1475</v>
      </c>
      <c r="B24" s="172"/>
      <c r="C24" s="172">
        <v>2200</v>
      </c>
      <c r="D24" s="172"/>
      <c r="E24" s="172"/>
      <c r="F24" s="42"/>
      <c r="G24" s="42"/>
      <c r="I24" s="177"/>
    </row>
    <row r="25" ht="18" customHeight="1" spans="1:7">
      <c r="A25" s="147" t="s">
        <v>1476</v>
      </c>
      <c r="B25" s="172"/>
      <c r="C25" s="172">
        <v>300</v>
      </c>
      <c r="D25" s="172"/>
      <c r="E25" s="172"/>
      <c r="F25" s="42"/>
      <c r="G25" s="42"/>
    </row>
    <row r="26" ht="18" customHeight="1" spans="1:7">
      <c r="A26" s="147" t="s">
        <v>1477</v>
      </c>
      <c r="B26" s="172"/>
      <c r="C26" s="172"/>
      <c r="D26" s="172"/>
      <c r="E26" s="172"/>
      <c r="F26" s="42"/>
      <c r="G26" s="42"/>
    </row>
    <row r="27" ht="18" customHeight="1" spans="1:7">
      <c r="A27" s="147" t="s">
        <v>1478</v>
      </c>
      <c r="B27" s="172"/>
      <c r="C27" s="172">
        <v>500</v>
      </c>
      <c r="D27" s="172"/>
      <c r="E27" s="172"/>
      <c r="F27" s="42"/>
      <c r="G27" s="42"/>
    </row>
    <row r="28" ht="18" customHeight="1" spans="1:7">
      <c r="A28" s="147" t="s">
        <v>1479</v>
      </c>
      <c r="B28" s="172"/>
      <c r="C28" s="172">
        <v>1000</v>
      </c>
      <c r="D28" s="172"/>
      <c r="E28" s="172"/>
      <c r="F28" s="42"/>
      <c r="G28" s="42"/>
    </row>
    <row r="29" ht="18" customHeight="1" spans="1:7">
      <c r="A29" s="147" t="s">
        <v>1480</v>
      </c>
      <c r="B29" s="172"/>
      <c r="C29" s="172"/>
      <c r="D29" s="172"/>
      <c r="E29" s="172"/>
      <c r="F29" s="42"/>
      <c r="G29" s="42"/>
    </row>
    <row r="30" ht="18" customHeight="1" spans="1:7">
      <c r="A30" s="147" t="s">
        <v>1481</v>
      </c>
      <c r="B30" s="172"/>
      <c r="C30" s="172"/>
      <c r="D30" s="173"/>
      <c r="E30" s="172"/>
      <c r="F30" s="42"/>
      <c r="G30" s="42"/>
    </row>
    <row r="31" ht="18" customHeight="1" spans="1:7">
      <c r="A31" s="147" t="s">
        <v>1482</v>
      </c>
      <c r="B31" s="172"/>
      <c r="C31" s="172"/>
      <c r="D31" s="172"/>
      <c r="E31" s="172"/>
      <c r="F31" s="42"/>
      <c r="G31" s="42"/>
    </row>
    <row r="32" ht="18" customHeight="1" spans="1:7">
      <c r="A32" s="147" t="s">
        <v>1483</v>
      </c>
      <c r="B32" s="172"/>
      <c r="C32" s="172">
        <v>100</v>
      </c>
      <c r="D32" s="173"/>
      <c r="E32" s="172"/>
      <c r="F32" s="42"/>
      <c r="G32" s="42"/>
    </row>
    <row r="33" ht="18" customHeight="1" spans="1:7">
      <c r="A33" s="147" t="s">
        <v>1484</v>
      </c>
      <c r="B33" s="172"/>
      <c r="C33" s="172"/>
      <c r="D33" s="173"/>
      <c r="E33" s="172"/>
      <c r="F33" s="42"/>
      <c r="G33" s="42"/>
    </row>
    <row r="34" ht="18" customHeight="1" spans="1:7">
      <c r="A34" s="147" t="s">
        <v>1485</v>
      </c>
      <c r="B34" s="172"/>
      <c r="C34" s="172"/>
      <c r="D34" s="173"/>
      <c r="E34" s="172"/>
      <c r="F34" s="42"/>
      <c r="G34" s="42"/>
    </row>
    <row r="35" ht="18" customHeight="1" spans="1:7">
      <c r="A35" s="147" t="s">
        <v>1486</v>
      </c>
      <c r="B35" s="172"/>
      <c r="C35" s="172">
        <v>4432</v>
      </c>
      <c r="D35" s="173"/>
      <c r="E35" s="172"/>
      <c r="F35" s="42"/>
      <c r="G35" s="42"/>
    </row>
    <row r="36" ht="18" customHeight="1" spans="1:7">
      <c r="A36" s="147" t="s">
        <v>1487</v>
      </c>
      <c r="B36" s="172"/>
      <c r="C36" s="172"/>
      <c r="D36" s="173"/>
      <c r="E36" s="172"/>
      <c r="F36" s="42"/>
      <c r="G36" s="42"/>
    </row>
    <row r="37" ht="18" customHeight="1" spans="1:9">
      <c r="A37" s="149" t="s">
        <v>1488</v>
      </c>
      <c r="B37" s="172"/>
      <c r="C37" s="172">
        <f>SUM(C38:C40)</f>
        <v>12076</v>
      </c>
      <c r="D37" s="172"/>
      <c r="E37" s="172"/>
      <c r="F37" s="42"/>
      <c r="G37" s="42"/>
      <c r="I37" s="178"/>
    </row>
    <row r="38" ht="18" customHeight="1" spans="1:9">
      <c r="A38" s="147" t="s">
        <v>1475</v>
      </c>
      <c r="B38" s="172"/>
      <c r="C38" s="172"/>
      <c r="D38" s="172"/>
      <c r="E38" s="172"/>
      <c r="F38" s="42"/>
      <c r="G38" s="42"/>
      <c r="I38" s="178"/>
    </row>
    <row r="39" ht="18" customHeight="1" spans="1:9">
      <c r="A39" s="147" t="s">
        <v>1476</v>
      </c>
      <c r="B39" s="172"/>
      <c r="C39" s="172"/>
      <c r="D39" s="173"/>
      <c r="E39" s="172"/>
      <c r="F39" s="42"/>
      <c r="G39" s="42"/>
      <c r="I39" s="178"/>
    </row>
    <row r="40" ht="18" customHeight="1" spans="1:9">
      <c r="A40" s="147" t="s">
        <v>1489</v>
      </c>
      <c r="B40" s="172"/>
      <c r="C40" s="172">
        <v>12076</v>
      </c>
      <c r="D40" s="173"/>
      <c r="E40" s="172"/>
      <c r="F40" s="42"/>
      <c r="G40" s="42"/>
      <c r="I40" s="178"/>
    </row>
    <row r="41" ht="18" customHeight="1" spans="1:7">
      <c r="A41" s="149" t="s">
        <v>1490</v>
      </c>
      <c r="B41" s="172"/>
      <c r="C41" s="172"/>
      <c r="D41" s="172"/>
      <c r="E41" s="172"/>
      <c r="F41" s="42"/>
      <c r="G41" s="42"/>
    </row>
    <row r="42" ht="18" customHeight="1" spans="1:7">
      <c r="A42" s="147" t="s">
        <v>1491</v>
      </c>
      <c r="B42" s="172"/>
      <c r="C42" s="172"/>
      <c r="D42" s="172"/>
      <c r="E42" s="172"/>
      <c r="F42" s="42"/>
      <c r="G42" s="42"/>
    </row>
    <row r="43" ht="18" customHeight="1" spans="1:7">
      <c r="A43" s="147" t="s">
        <v>1492</v>
      </c>
      <c r="B43" s="172"/>
      <c r="C43" s="172"/>
      <c r="D43" s="172"/>
      <c r="E43" s="172"/>
      <c r="F43" s="42"/>
      <c r="G43" s="42"/>
    </row>
    <row r="44" ht="18" customHeight="1" spans="1:7">
      <c r="A44" s="147" t="s">
        <v>1493</v>
      </c>
      <c r="B44" s="172"/>
      <c r="C44" s="172"/>
      <c r="D44" s="172"/>
      <c r="E44" s="172"/>
      <c r="F44" s="42"/>
      <c r="G44" s="42"/>
    </row>
    <row r="45" ht="18" customHeight="1" spans="1:7">
      <c r="A45" s="147" t="s">
        <v>1494</v>
      </c>
      <c r="B45" s="172"/>
      <c r="C45" s="172"/>
      <c r="D45" s="172"/>
      <c r="E45" s="172"/>
      <c r="F45" s="42"/>
      <c r="G45" s="42"/>
    </row>
    <row r="46" ht="18" customHeight="1" spans="1:7">
      <c r="A46" s="147" t="s">
        <v>1495</v>
      </c>
      <c r="B46" s="172"/>
      <c r="C46" s="172"/>
      <c r="D46" s="172"/>
      <c r="E46" s="172"/>
      <c r="F46" s="42"/>
      <c r="G46" s="42"/>
    </row>
    <row r="47" ht="18" customHeight="1" spans="1:7">
      <c r="A47" s="149" t="s">
        <v>1496</v>
      </c>
      <c r="B47" s="170"/>
      <c r="C47" s="170">
        <f>SUM(C48)</f>
        <v>600</v>
      </c>
      <c r="D47" s="170">
        <v>450</v>
      </c>
      <c r="E47" s="170">
        <v>123</v>
      </c>
      <c r="F47" s="42">
        <f>ROUND(E47/D47*100,1)</f>
        <v>27.3</v>
      </c>
      <c r="G47" s="42"/>
    </row>
    <row r="48" ht="18" customHeight="1" spans="1:7">
      <c r="A48" s="147" t="s">
        <v>1497</v>
      </c>
      <c r="B48" s="172"/>
      <c r="C48" s="172">
        <v>600</v>
      </c>
      <c r="D48" s="173"/>
      <c r="E48" s="172"/>
      <c r="F48" s="42"/>
      <c r="G48" s="42"/>
    </row>
    <row r="49" ht="18" customHeight="1" spans="1:7">
      <c r="A49" s="147" t="s">
        <v>1498</v>
      </c>
      <c r="B49" s="172"/>
      <c r="C49" s="172"/>
      <c r="D49" s="172"/>
      <c r="E49" s="172"/>
      <c r="F49" s="42"/>
      <c r="G49" s="42"/>
    </row>
    <row r="50" ht="18" customHeight="1" spans="1:7">
      <c r="A50" s="147" t="s">
        <v>1499</v>
      </c>
      <c r="B50" s="172"/>
      <c r="C50" s="172"/>
      <c r="D50" s="173"/>
      <c r="E50" s="172"/>
      <c r="F50" s="42"/>
      <c r="G50" s="42"/>
    </row>
    <row r="51" ht="18" customHeight="1" spans="1:7">
      <c r="A51" s="147" t="s">
        <v>1500</v>
      </c>
      <c r="B51" s="172"/>
      <c r="C51" s="172"/>
      <c r="D51" s="173">
        <v>21604</v>
      </c>
      <c r="E51" s="172">
        <v>20040</v>
      </c>
      <c r="F51" s="42">
        <f>ROUND(E51/D51*100,1)</f>
        <v>92.8</v>
      </c>
      <c r="G51" s="42"/>
    </row>
    <row r="52" ht="18" customHeight="1" spans="1:7">
      <c r="A52" s="147" t="s">
        <v>1472</v>
      </c>
      <c r="B52" s="172"/>
      <c r="C52" s="172"/>
      <c r="D52" s="173">
        <v>2504</v>
      </c>
      <c r="E52" s="172"/>
      <c r="F52" s="42">
        <f>ROUND(E52/D52*100,1)</f>
        <v>0</v>
      </c>
      <c r="G52" s="42"/>
    </row>
    <row r="53" ht="18" customHeight="1" spans="1:7">
      <c r="A53" s="149" t="s">
        <v>1501</v>
      </c>
      <c r="B53" s="170">
        <v>49</v>
      </c>
      <c r="C53" s="170">
        <f>SUM(C55,C54,C60,C61)</f>
        <v>4240</v>
      </c>
      <c r="D53" s="170">
        <f>SUM(D55,D54,D60,D61)</f>
        <v>5272</v>
      </c>
      <c r="E53" s="170">
        <f>SUM(E55,E54,E60,E61)</f>
        <v>1429</v>
      </c>
      <c r="F53" s="42">
        <f>ROUND(E53/D53*100,1)</f>
        <v>27.1</v>
      </c>
      <c r="G53" s="42">
        <f>ROUND((E53-B53)/B53*100,1)</f>
        <v>2816.3</v>
      </c>
    </row>
    <row r="54" ht="18" customHeight="1" spans="1:7">
      <c r="A54" s="149" t="s">
        <v>1502</v>
      </c>
      <c r="B54" s="170"/>
      <c r="C54" s="170">
        <v>364</v>
      </c>
      <c r="D54" s="170">
        <v>913</v>
      </c>
      <c r="E54" s="170"/>
      <c r="F54" s="42">
        <f>ROUND(E54/D54*100,1)</f>
        <v>0</v>
      </c>
      <c r="G54" s="42"/>
    </row>
    <row r="55" ht="18" customHeight="1" spans="1:7">
      <c r="A55" s="151" t="s">
        <v>1503</v>
      </c>
      <c r="B55" s="172"/>
      <c r="C55" s="172">
        <v>76</v>
      </c>
      <c r="D55" s="172">
        <v>76</v>
      </c>
      <c r="E55" s="172"/>
      <c r="F55" s="42">
        <f>ROUND(E55/D55*100,1)</f>
        <v>0</v>
      </c>
      <c r="G55" s="42"/>
    </row>
    <row r="56" ht="18" customHeight="1" spans="1:7">
      <c r="A56" s="147" t="s">
        <v>1504</v>
      </c>
      <c r="B56" s="172"/>
      <c r="C56" s="170"/>
      <c r="D56" s="170"/>
      <c r="E56" s="172"/>
      <c r="F56" s="42"/>
      <c r="G56" s="42"/>
    </row>
    <row r="57" ht="18" customHeight="1" spans="1:7">
      <c r="A57" s="147" t="s">
        <v>1505</v>
      </c>
      <c r="B57" s="172"/>
      <c r="C57" s="170"/>
      <c r="D57" s="170"/>
      <c r="E57" s="172"/>
      <c r="F57" s="42"/>
      <c r="G57" s="42"/>
    </row>
    <row r="58" ht="18" customHeight="1" spans="1:7">
      <c r="A58" s="147" t="s">
        <v>1506</v>
      </c>
      <c r="B58" s="172"/>
      <c r="C58" s="170"/>
      <c r="D58" s="170"/>
      <c r="E58" s="172"/>
      <c r="F58" s="42"/>
      <c r="G58" s="42"/>
    </row>
    <row r="59" ht="18" customHeight="1" spans="1:7">
      <c r="A59" s="147" t="s">
        <v>1507</v>
      </c>
      <c r="B59" s="172"/>
      <c r="C59" s="170"/>
      <c r="D59" s="170"/>
      <c r="E59" s="172"/>
      <c r="F59" s="42"/>
      <c r="G59" s="42"/>
    </row>
    <row r="60" ht="18" customHeight="1" spans="1:7">
      <c r="A60" s="147" t="s">
        <v>1469</v>
      </c>
      <c r="B60" s="172"/>
      <c r="C60" s="170">
        <v>3645</v>
      </c>
      <c r="D60" s="170">
        <v>4128</v>
      </c>
      <c r="E60" s="172">
        <v>1429</v>
      </c>
      <c r="F60" s="42">
        <f>ROUND(E60/D60*100,1)</f>
        <v>34.6</v>
      </c>
      <c r="G60" s="42"/>
    </row>
    <row r="61" ht="18" customHeight="1" spans="1:7">
      <c r="A61" s="147" t="s">
        <v>1508</v>
      </c>
      <c r="B61" s="172"/>
      <c r="C61" s="170">
        <v>155</v>
      </c>
      <c r="D61" s="170">
        <v>155</v>
      </c>
      <c r="E61" s="172"/>
      <c r="F61" s="42">
        <f>ROUND(E61/D61*100,1)</f>
        <v>0</v>
      </c>
      <c r="G61" s="42"/>
    </row>
    <row r="62" ht="18" customHeight="1" spans="1:7">
      <c r="A62" s="147" t="s">
        <v>1509</v>
      </c>
      <c r="B62" s="172"/>
      <c r="C62" s="172"/>
      <c r="D62" s="172"/>
      <c r="E62" s="172"/>
      <c r="F62" s="42"/>
      <c r="G62" s="42"/>
    </row>
    <row r="63" ht="18" customHeight="1" spans="1:7">
      <c r="A63" s="147" t="s">
        <v>1510</v>
      </c>
      <c r="B63" s="172"/>
      <c r="C63" s="172"/>
      <c r="D63" s="172"/>
      <c r="E63" s="172"/>
      <c r="F63" s="42"/>
      <c r="G63" s="42"/>
    </row>
    <row r="64" ht="18" customHeight="1" spans="1:7">
      <c r="A64" s="147" t="s">
        <v>1511</v>
      </c>
      <c r="B64" s="172"/>
      <c r="C64" s="170"/>
      <c r="D64" s="170"/>
      <c r="E64" s="172"/>
      <c r="F64" s="42"/>
      <c r="G64" s="42"/>
    </row>
    <row r="65" ht="18" customHeight="1" spans="1:7">
      <c r="A65" s="147" t="s">
        <v>1512</v>
      </c>
      <c r="B65" s="172"/>
      <c r="C65" s="170"/>
      <c r="D65" s="170">
        <f>SUM(D66)</f>
        <v>517</v>
      </c>
      <c r="E65" s="170">
        <f>SUM(E66)</f>
        <v>50</v>
      </c>
      <c r="F65" s="42">
        <f>ROUND(E65/D65*100,1)</f>
        <v>9.7</v>
      </c>
      <c r="G65" s="42"/>
    </row>
    <row r="66" ht="18" customHeight="1" spans="1:7">
      <c r="A66" s="147" t="s">
        <v>1472</v>
      </c>
      <c r="B66" s="172"/>
      <c r="C66" s="170"/>
      <c r="D66" s="170">
        <v>517</v>
      </c>
      <c r="E66" s="172">
        <v>50</v>
      </c>
      <c r="F66" s="42">
        <f>ROUND(E66/D66*100,1)</f>
        <v>9.7</v>
      </c>
      <c r="G66" s="42"/>
    </row>
    <row r="67" ht="18" customHeight="1" spans="1:7">
      <c r="A67" s="149" t="s">
        <v>1513</v>
      </c>
      <c r="B67" s="170">
        <v>43454</v>
      </c>
      <c r="C67" s="170">
        <f>SUM(C68,C71,C76)</f>
        <v>1785</v>
      </c>
      <c r="D67" s="170">
        <f>SUM(D68,D71,D76)</f>
        <v>37838</v>
      </c>
      <c r="E67" s="170">
        <f>SUM(E68,E71,E76)</f>
        <v>30407</v>
      </c>
      <c r="F67" s="42">
        <f>ROUND(E67/D67*100,1)</f>
        <v>80.4</v>
      </c>
      <c r="G67" s="42">
        <f>ROUND((E67-B67)/B67*100,1)</f>
        <v>-30</v>
      </c>
    </row>
    <row r="68" ht="18" customHeight="1" spans="1:7">
      <c r="A68" s="151" t="s">
        <v>1514</v>
      </c>
      <c r="B68" s="170"/>
      <c r="C68" s="170"/>
      <c r="D68" s="170">
        <v>34900</v>
      </c>
      <c r="E68" s="170">
        <v>29115</v>
      </c>
      <c r="F68" s="42">
        <f>ROUND(E68/D68*100,1)</f>
        <v>83.4</v>
      </c>
      <c r="G68" s="42"/>
    </row>
    <row r="69" ht="18" customHeight="1" spans="1:7">
      <c r="A69" s="151" t="s">
        <v>1515</v>
      </c>
      <c r="B69" s="170"/>
      <c r="C69" s="170"/>
      <c r="D69" s="170"/>
      <c r="E69" s="170"/>
      <c r="F69" s="42"/>
      <c r="G69" s="42"/>
    </row>
    <row r="70" ht="18" customHeight="1" spans="1:7">
      <c r="A70" s="151" t="s">
        <v>1516</v>
      </c>
      <c r="B70" s="170"/>
      <c r="C70" s="170"/>
      <c r="D70" s="170"/>
      <c r="E70" s="170"/>
      <c r="F70" s="42"/>
      <c r="G70" s="42"/>
    </row>
    <row r="71" ht="18" customHeight="1" spans="1:7">
      <c r="A71" s="151" t="s">
        <v>1517</v>
      </c>
      <c r="B71" s="170"/>
      <c r="C71" s="170"/>
      <c r="D71" s="170"/>
      <c r="E71" s="170"/>
      <c r="F71" s="42"/>
      <c r="G71" s="42"/>
    </row>
    <row r="72" ht="18" customHeight="1" spans="1:7">
      <c r="A72" s="151" t="s">
        <v>1518</v>
      </c>
      <c r="B72" s="170"/>
      <c r="C72" s="170"/>
      <c r="D72" s="170"/>
      <c r="E72" s="170"/>
      <c r="F72" s="42"/>
      <c r="G72" s="42"/>
    </row>
    <row r="73" ht="18" customHeight="1" spans="1:7">
      <c r="A73" s="151" t="s">
        <v>1519</v>
      </c>
      <c r="B73" s="170"/>
      <c r="C73" s="170"/>
      <c r="D73" s="170"/>
      <c r="E73" s="170"/>
      <c r="F73" s="42"/>
      <c r="G73" s="42"/>
    </row>
    <row r="74" ht="18" customHeight="1" spans="1:7">
      <c r="A74" s="151" t="s">
        <v>1520</v>
      </c>
      <c r="B74" s="170"/>
      <c r="C74" s="170"/>
      <c r="D74" s="170"/>
      <c r="E74" s="170"/>
      <c r="F74" s="42"/>
      <c r="G74" s="42"/>
    </row>
    <row r="75" ht="18" customHeight="1" spans="1:7">
      <c r="A75" s="151" t="s">
        <v>1521</v>
      </c>
      <c r="B75" s="170"/>
      <c r="C75" s="170"/>
      <c r="D75" s="170"/>
      <c r="E75" s="170"/>
      <c r="F75" s="42"/>
      <c r="G75" s="42"/>
    </row>
    <row r="76" ht="18" customHeight="1" spans="1:7">
      <c r="A76" s="151" t="s">
        <v>1522</v>
      </c>
      <c r="B76" s="170"/>
      <c r="C76" s="170">
        <v>1785</v>
      </c>
      <c r="D76" s="170">
        <v>2938</v>
      </c>
      <c r="E76" s="170">
        <v>1292</v>
      </c>
      <c r="F76" s="42">
        <f>ROUND(E76/D76*100,1)</f>
        <v>44</v>
      </c>
      <c r="G76" s="42"/>
    </row>
    <row r="77" ht="18" customHeight="1" spans="1:7">
      <c r="A77" s="154" t="s">
        <v>1523</v>
      </c>
      <c r="B77" s="172"/>
      <c r="C77" s="172"/>
      <c r="D77" s="172"/>
      <c r="E77" s="172"/>
      <c r="F77" s="42"/>
      <c r="G77" s="42"/>
    </row>
    <row r="78" ht="18" customHeight="1" spans="1:7">
      <c r="A78" s="154" t="s">
        <v>1524</v>
      </c>
      <c r="B78" s="172"/>
      <c r="C78" s="172"/>
      <c r="D78" s="172"/>
      <c r="E78" s="172"/>
      <c r="F78" s="42"/>
      <c r="G78" s="42"/>
    </row>
    <row r="79" ht="18" customHeight="1" spans="1:7">
      <c r="A79" s="154" t="s">
        <v>1525</v>
      </c>
      <c r="B79" s="172"/>
      <c r="C79" s="172"/>
      <c r="D79" s="172"/>
      <c r="E79" s="172"/>
      <c r="F79" s="42"/>
      <c r="G79" s="42"/>
    </row>
    <row r="80" ht="18" customHeight="1" spans="1:7">
      <c r="A80" s="154" t="s">
        <v>1526</v>
      </c>
      <c r="B80" s="172"/>
      <c r="C80" s="172"/>
      <c r="D80" s="172"/>
      <c r="E80" s="172"/>
      <c r="F80" s="42"/>
      <c r="G80" s="42"/>
    </row>
    <row r="81" ht="18" customHeight="1" spans="1:7">
      <c r="A81" s="154" t="s">
        <v>1527</v>
      </c>
      <c r="B81" s="172"/>
      <c r="C81" s="172"/>
      <c r="D81" s="172"/>
      <c r="E81" s="172"/>
      <c r="F81" s="42"/>
      <c r="G81" s="42"/>
    </row>
    <row r="82" ht="18" customHeight="1" spans="1:7">
      <c r="A82" s="154" t="s">
        <v>1528</v>
      </c>
      <c r="B82" s="172"/>
      <c r="C82" s="172"/>
      <c r="D82" s="172"/>
      <c r="E82" s="172"/>
      <c r="F82" s="42"/>
      <c r="G82" s="42"/>
    </row>
    <row r="83" ht="18" customHeight="1" spans="1:7">
      <c r="A83" s="154" t="s">
        <v>1529</v>
      </c>
      <c r="B83" s="172"/>
      <c r="C83" s="172"/>
      <c r="D83" s="172"/>
      <c r="E83" s="172"/>
      <c r="F83" s="42"/>
      <c r="G83" s="42"/>
    </row>
    <row r="84" ht="18" customHeight="1" spans="1:7">
      <c r="A84" s="154" t="s">
        <v>1530</v>
      </c>
      <c r="B84" s="172"/>
      <c r="C84" s="172"/>
      <c r="D84" s="172"/>
      <c r="E84" s="172"/>
      <c r="F84" s="42"/>
      <c r="G84" s="42"/>
    </row>
    <row r="85" ht="18" customHeight="1" spans="1:7">
      <c r="A85" s="154" t="s">
        <v>1531</v>
      </c>
      <c r="B85" s="172"/>
      <c r="C85" s="172"/>
      <c r="D85" s="172"/>
      <c r="E85" s="172"/>
      <c r="F85" s="42"/>
      <c r="G85" s="42"/>
    </row>
    <row r="86" ht="18" customHeight="1" spans="1:7">
      <c r="A86" s="154" t="s">
        <v>1532</v>
      </c>
      <c r="B86" s="172"/>
      <c r="C86" s="172"/>
      <c r="D86" s="172"/>
      <c r="E86" s="172"/>
      <c r="F86" s="42"/>
      <c r="G86" s="42"/>
    </row>
    <row r="87" ht="18" customHeight="1" spans="1:7">
      <c r="A87" s="154" t="s">
        <v>1533</v>
      </c>
      <c r="B87" s="172"/>
      <c r="C87" s="172"/>
      <c r="D87" s="172"/>
      <c r="E87" s="172"/>
      <c r="F87" s="42"/>
      <c r="G87" s="42"/>
    </row>
    <row r="88" ht="18" customHeight="1" spans="1:7">
      <c r="A88" s="147" t="s">
        <v>1534</v>
      </c>
      <c r="B88" s="170">
        <v>10067</v>
      </c>
      <c r="C88" s="170">
        <f>SUM(C89)</f>
        <v>11229</v>
      </c>
      <c r="D88" s="170">
        <v>8008</v>
      </c>
      <c r="E88" s="170">
        <v>8008</v>
      </c>
      <c r="F88" s="42">
        <f>ROUND(E88/D88*100,1)</f>
        <v>100</v>
      </c>
      <c r="G88" s="42">
        <f>ROUND((E88-B88)/B88*100,1)</f>
        <v>-20.5</v>
      </c>
    </row>
    <row r="89" ht="18" customHeight="1" spans="1:7">
      <c r="A89" s="147" t="s">
        <v>1535</v>
      </c>
      <c r="B89" s="170"/>
      <c r="C89" s="170">
        <f>SUM(C90:C93)</f>
        <v>11229</v>
      </c>
      <c r="D89" s="170"/>
      <c r="E89" s="170"/>
      <c r="F89" s="42"/>
      <c r="G89" s="42"/>
    </row>
    <row r="90" ht="18" customHeight="1" spans="1:7">
      <c r="A90" s="147" t="s">
        <v>1536</v>
      </c>
      <c r="B90" s="170"/>
      <c r="C90" s="170">
        <v>867</v>
      </c>
      <c r="D90" s="170"/>
      <c r="E90" s="170"/>
      <c r="F90" s="42"/>
      <c r="G90" s="42"/>
    </row>
    <row r="91" ht="18" customHeight="1" spans="1:7">
      <c r="A91" s="147" t="s">
        <v>1537</v>
      </c>
      <c r="B91" s="170"/>
      <c r="C91" s="170">
        <v>467</v>
      </c>
      <c r="D91" s="170"/>
      <c r="E91" s="170"/>
      <c r="F91" s="42"/>
      <c r="G91" s="42"/>
    </row>
    <row r="92" ht="18" customHeight="1" spans="1:7">
      <c r="A92" s="147" t="s">
        <v>1538</v>
      </c>
      <c r="B92" s="170"/>
      <c r="C92" s="170">
        <v>1457</v>
      </c>
      <c r="D92" s="170"/>
      <c r="E92" s="170"/>
      <c r="F92" s="42"/>
      <c r="G92" s="42"/>
    </row>
    <row r="93" ht="18" customHeight="1" spans="1:7">
      <c r="A93" s="147" t="s">
        <v>1539</v>
      </c>
      <c r="B93" s="170"/>
      <c r="C93" s="170">
        <v>8438</v>
      </c>
      <c r="D93" s="170"/>
      <c r="E93" s="170"/>
      <c r="F93" s="42"/>
      <c r="G93" s="42"/>
    </row>
    <row r="94" ht="18" customHeight="1" spans="1:7">
      <c r="A94" s="147" t="s">
        <v>1540</v>
      </c>
      <c r="B94" s="170">
        <v>89</v>
      </c>
      <c r="C94" s="170">
        <f>SUM(C95)</f>
        <v>102</v>
      </c>
      <c r="D94" s="170">
        <v>67</v>
      </c>
      <c r="E94" s="170">
        <v>67</v>
      </c>
      <c r="F94" s="42">
        <f>ROUND(E94/D94*100,1)</f>
        <v>100</v>
      </c>
      <c r="G94" s="42">
        <f>ROUND((E94-B94)/B94*100,1)</f>
        <v>-24.7</v>
      </c>
    </row>
    <row r="95" ht="18" customHeight="1" spans="1:7">
      <c r="A95" s="147" t="s">
        <v>1541</v>
      </c>
      <c r="B95" s="170"/>
      <c r="C95" s="170">
        <f>SUM(C96:C99)</f>
        <v>102</v>
      </c>
      <c r="D95" s="170"/>
      <c r="E95" s="170"/>
      <c r="F95" s="42"/>
      <c r="G95" s="42"/>
    </row>
    <row r="96" ht="18" customHeight="1" spans="1:7">
      <c r="A96" s="147" t="s">
        <v>1542</v>
      </c>
      <c r="B96" s="170"/>
      <c r="C96" s="170">
        <v>1</v>
      </c>
      <c r="D96" s="170"/>
      <c r="E96" s="170"/>
      <c r="F96" s="42"/>
      <c r="G96" s="42"/>
    </row>
    <row r="97" ht="18" customHeight="1" spans="1:7">
      <c r="A97" s="147" t="s">
        <v>1543</v>
      </c>
      <c r="B97" s="170"/>
      <c r="C97" s="170">
        <v>1</v>
      </c>
      <c r="D97" s="170"/>
      <c r="E97" s="170"/>
      <c r="F97" s="42"/>
      <c r="G97" s="42"/>
    </row>
    <row r="98" ht="18" customHeight="1" spans="1:7">
      <c r="A98" s="147" t="s">
        <v>1544</v>
      </c>
      <c r="B98" s="170"/>
      <c r="C98" s="170">
        <v>1</v>
      </c>
      <c r="D98" s="170"/>
      <c r="E98" s="170"/>
      <c r="F98" s="42"/>
      <c r="G98" s="42"/>
    </row>
    <row r="99" ht="18" customHeight="1" spans="1:7">
      <c r="A99" s="147" t="s">
        <v>1545</v>
      </c>
      <c r="B99" s="170"/>
      <c r="C99" s="170">
        <v>99</v>
      </c>
      <c r="D99" s="170"/>
      <c r="E99" s="170"/>
      <c r="F99" s="42"/>
      <c r="G99" s="42"/>
    </row>
    <row r="100" ht="18" customHeight="1" spans="1:7">
      <c r="A100" s="147" t="s">
        <v>1546</v>
      </c>
      <c r="B100" s="170"/>
      <c r="C100" s="170"/>
      <c r="D100" s="170"/>
      <c r="E100" s="170"/>
      <c r="F100" s="42"/>
      <c r="G100" s="42"/>
    </row>
    <row r="101" ht="18" customHeight="1" spans="1:7">
      <c r="A101" s="147" t="s">
        <v>1541</v>
      </c>
      <c r="B101" s="170"/>
      <c r="C101" s="170"/>
      <c r="D101" s="170"/>
      <c r="E101" s="170"/>
      <c r="F101" s="42"/>
      <c r="G101" s="42"/>
    </row>
    <row r="102" ht="18" customHeight="1" spans="1:11">
      <c r="A102" s="144" t="s">
        <v>1547</v>
      </c>
      <c r="B102" s="179">
        <f>SUM(B7,B17,B22,B53,B62,B67,B88,B94,B100,B20,B65)</f>
        <v>70646</v>
      </c>
      <c r="C102" s="179">
        <f>SUM(C7,C17,C22,C53,C62,C67,C88,C94,C100,C20,C65)</f>
        <v>38570</v>
      </c>
      <c r="D102" s="179">
        <f>SUM(D7,D17,D22,D53,D62,D67,D88,D94,D100,D20,D65)</f>
        <v>80395</v>
      </c>
      <c r="E102" s="179">
        <f>SUM(E7,E17,E22,E53,E62,E67,E88,E94,E100,E20,E65)</f>
        <v>61227</v>
      </c>
      <c r="F102" s="42">
        <f>ROUND(E102/D102*100,1)</f>
        <v>76.2</v>
      </c>
      <c r="G102" s="42">
        <f>ROUND((E102-B102)/B102*100,1)</f>
        <v>-13.3</v>
      </c>
      <c r="I102" s="177"/>
      <c r="J102" s="177"/>
      <c r="K102" s="177"/>
    </row>
    <row r="103" ht="18" customHeight="1" spans="1:11">
      <c r="A103" s="144" t="s">
        <v>183</v>
      </c>
      <c r="B103" s="179">
        <f>B105+B108+B109</f>
        <v>56613</v>
      </c>
      <c r="C103" s="179">
        <f>C105+C108+C109</f>
        <v>30523</v>
      </c>
      <c r="D103" s="179"/>
      <c r="E103" s="179">
        <f>SUM(E104:E109)</f>
        <v>40558</v>
      </c>
      <c r="F103" s="42"/>
      <c r="G103" s="42">
        <f>ROUND((E103-B103)/B103*100,1)</f>
        <v>-28.4</v>
      </c>
      <c r="I103" s="177"/>
      <c r="J103" s="177"/>
      <c r="K103" s="177"/>
    </row>
    <row r="104" ht="18" customHeight="1" spans="1:7">
      <c r="A104" s="151" t="s">
        <v>1548</v>
      </c>
      <c r="B104" s="170"/>
      <c r="C104" s="170"/>
      <c r="D104" s="170"/>
      <c r="E104" s="170">
        <v>432</v>
      </c>
      <c r="F104" s="42"/>
      <c r="G104" s="42"/>
    </row>
    <row r="105" ht="18" customHeight="1" spans="1:7">
      <c r="A105" s="151" t="s">
        <v>1549</v>
      </c>
      <c r="B105" s="170">
        <v>20000</v>
      </c>
      <c r="C105" s="172">
        <v>19800</v>
      </c>
      <c r="D105" s="173"/>
      <c r="E105" s="170"/>
      <c r="F105" s="42"/>
      <c r="G105" s="42">
        <f>ROUND((E105-B105)/B105*100,1)</f>
        <v>-100</v>
      </c>
    </row>
    <row r="106" ht="18" customHeight="1" spans="1:7">
      <c r="A106" s="151" t="s">
        <v>1550</v>
      </c>
      <c r="B106" s="172"/>
      <c r="C106" s="172"/>
      <c r="D106" s="172"/>
      <c r="E106" s="172"/>
      <c r="F106" s="42"/>
      <c r="G106" s="42"/>
    </row>
    <row r="107" ht="18" customHeight="1" spans="1:7">
      <c r="A107" s="151" t="s">
        <v>1551</v>
      </c>
      <c r="B107" s="172"/>
      <c r="C107" s="172"/>
      <c r="D107" s="172"/>
      <c r="E107" s="172"/>
      <c r="F107" s="42"/>
      <c r="G107" s="42"/>
    </row>
    <row r="108" ht="18" customHeight="1" spans="1:7">
      <c r="A108" s="151" t="s">
        <v>1552</v>
      </c>
      <c r="B108" s="172">
        <v>17250</v>
      </c>
      <c r="C108" s="170">
        <v>7500</v>
      </c>
      <c r="D108" s="170"/>
      <c r="E108" s="172">
        <v>18153</v>
      </c>
      <c r="F108" s="42"/>
      <c r="G108" s="42">
        <f>ROUND((E108-B108)/B108*100,1)</f>
        <v>5.2</v>
      </c>
    </row>
    <row r="109" ht="18" customHeight="1" spans="1:7">
      <c r="A109" s="180" t="s">
        <v>1553</v>
      </c>
      <c r="B109" s="172">
        <v>19363</v>
      </c>
      <c r="C109" s="172">
        <v>3223</v>
      </c>
      <c r="D109" s="173"/>
      <c r="E109" s="172">
        <v>21973</v>
      </c>
      <c r="F109" s="42"/>
      <c r="G109" s="42">
        <f>ROUND((E109-B109)/B109*100,1)</f>
        <v>13.5</v>
      </c>
    </row>
    <row r="110" ht="18" customHeight="1" spans="1:7">
      <c r="A110" s="144" t="s">
        <v>265</v>
      </c>
      <c r="B110" s="179">
        <f>B102+B103</f>
        <v>127259</v>
      </c>
      <c r="C110" s="179">
        <f>C102+C103</f>
        <v>69093</v>
      </c>
      <c r="D110" s="179">
        <f>D102+D103</f>
        <v>80395</v>
      </c>
      <c r="E110" s="179">
        <f>E102+E103</f>
        <v>101785</v>
      </c>
      <c r="F110" s="42">
        <f>ROUND(E110/D110*100,1)</f>
        <v>126.6</v>
      </c>
      <c r="G110" s="42">
        <f>ROUND((E110-B110)/B110*100,1)</f>
        <v>-20</v>
      </c>
    </row>
    <row r="114" spans="5:5">
      <c r="E114" s="181"/>
    </row>
  </sheetData>
  <mergeCells count="9">
    <mergeCell ref="C4:G4"/>
    <mergeCell ref="A4:A6"/>
    <mergeCell ref="B5:B6"/>
    <mergeCell ref="C5:C6"/>
    <mergeCell ref="D5:D6"/>
    <mergeCell ref="E5:E6"/>
    <mergeCell ref="F5:F6"/>
    <mergeCell ref="G5:G6"/>
    <mergeCell ref="A1:G2"/>
  </mergeCells>
  <pageMargins left="0.75" right="0.75" top="1" bottom="1" header="0.51" footer="0.51"/>
  <pageSetup paperSize="9" orientation="portrait"/>
  <headerFooter/>
  <ignoredErrors>
    <ignoredError sqref="C95" formulaRange="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2"/>
  <sheetViews>
    <sheetView zoomScale="120" zoomScaleNormal="120" workbookViewId="0">
      <pane xSplit="1" ySplit="4" topLeftCell="B5" activePane="bottomRight" state="frozen"/>
      <selection/>
      <selection pane="topRight"/>
      <selection pane="bottomLeft"/>
      <selection pane="bottomRight" activeCell="I5" sqref="I5"/>
    </sheetView>
  </sheetViews>
  <sheetFormatPr defaultColWidth="9" defaultRowHeight="15.75" outlineLevelCol="6"/>
  <cols>
    <col min="1" max="1" width="39.75" style="127" customWidth="1"/>
    <col min="2" max="2" width="11.0416666666667" style="137" customWidth="1"/>
    <col min="3" max="3" width="11.25" style="137" customWidth="1"/>
    <col min="4" max="4" width="11.875" style="137" customWidth="1"/>
    <col min="5" max="5" width="10.625" style="137" customWidth="1"/>
    <col min="6" max="6" width="10.3083333333333" style="138" customWidth="1"/>
    <col min="7" max="7" width="13.1166666666667" style="138" customWidth="1"/>
    <col min="8" max="16" width="14.75" style="127" customWidth="1"/>
    <col min="17" max="16384" width="7.60833333333333" style="127" customWidth="1"/>
  </cols>
  <sheetData>
    <row r="1" ht="28.5" customHeight="1" spans="1:7">
      <c r="A1" s="139" t="s">
        <v>1554</v>
      </c>
      <c r="B1" s="139"/>
      <c r="C1" s="139"/>
      <c r="D1" s="139"/>
      <c r="E1" s="139"/>
      <c r="F1" s="139"/>
      <c r="G1" s="139"/>
    </row>
    <row r="2" ht="16.5" customHeight="1" spans="1:7">
      <c r="A2" s="140"/>
      <c r="G2" s="152" t="s">
        <v>31</v>
      </c>
    </row>
    <row r="3" spans="1:7">
      <c r="A3" s="100" t="s">
        <v>32</v>
      </c>
      <c r="B3" s="141" t="s">
        <v>151</v>
      </c>
      <c r="C3" s="142" t="s">
        <v>152</v>
      </c>
      <c r="D3" s="142"/>
      <c r="E3" s="142"/>
      <c r="F3" s="142"/>
      <c r="G3" s="142"/>
    </row>
    <row r="4" ht="50" customHeight="1" spans="1:7">
      <c r="A4" s="100"/>
      <c r="B4" s="143" t="s">
        <v>35</v>
      </c>
      <c r="C4" s="143" t="s">
        <v>36</v>
      </c>
      <c r="D4" s="143" t="s">
        <v>37</v>
      </c>
      <c r="E4" s="143" t="s">
        <v>38</v>
      </c>
      <c r="F4" s="153" t="s">
        <v>155</v>
      </c>
      <c r="G4" s="153" t="s">
        <v>1555</v>
      </c>
    </row>
    <row r="5" ht="16.5" customHeight="1" spans="1:7">
      <c r="A5" s="144" t="s">
        <v>1458</v>
      </c>
      <c r="B5" s="145">
        <v>4</v>
      </c>
      <c r="C5" s="145">
        <f>C6+C9</f>
        <v>6</v>
      </c>
      <c r="D5" s="145">
        <v>314</v>
      </c>
      <c r="E5" s="145">
        <v>1</v>
      </c>
      <c r="F5" s="42">
        <f>ROUND(E5/D5*100,1)</f>
        <v>0.3</v>
      </c>
      <c r="G5" s="42">
        <f>ROUND((E5-B5)/B5*100,1)</f>
        <v>-75</v>
      </c>
    </row>
    <row r="6" ht="16.5" customHeight="1" spans="1:7">
      <c r="A6" s="146" t="s">
        <v>1556</v>
      </c>
      <c r="B6" s="145">
        <v>4</v>
      </c>
      <c r="C6" s="145">
        <v>6</v>
      </c>
      <c r="D6" s="145">
        <v>14</v>
      </c>
      <c r="E6" s="145">
        <v>1</v>
      </c>
      <c r="F6" s="42">
        <f>ROUND(E6/D6*100,1)</f>
        <v>7.1</v>
      </c>
      <c r="G6" s="42">
        <f>ROUND((E6-B6)/B6*100,1)</f>
        <v>-75</v>
      </c>
    </row>
    <row r="7" ht="16.5" customHeight="1" spans="1:7">
      <c r="A7" s="147" t="s">
        <v>1557</v>
      </c>
      <c r="B7" s="148"/>
      <c r="C7" s="148"/>
      <c r="D7" s="148"/>
      <c r="E7" s="148"/>
      <c r="F7" s="42"/>
      <c r="G7" s="42"/>
    </row>
    <row r="8" ht="16.5" customHeight="1" spans="1:7">
      <c r="A8" s="147" t="s">
        <v>1558</v>
      </c>
      <c r="B8" s="148">
        <v>4</v>
      </c>
      <c r="C8" s="148"/>
      <c r="D8" s="148"/>
      <c r="E8" s="148"/>
      <c r="F8" s="42"/>
      <c r="G8" s="42">
        <f>ROUND((E8-B8)/B8*100,1)</f>
        <v>-100</v>
      </c>
    </row>
    <row r="9" ht="16.5" customHeight="1" spans="1:7">
      <c r="A9" s="146" t="s">
        <v>1559</v>
      </c>
      <c r="B9" s="145">
        <v>0</v>
      </c>
      <c r="C9" s="145">
        <v>0</v>
      </c>
      <c r="D9" s="145">
        <v>300</v>
      </c>
      <c r="E9" s="145">
        <v>0</v>
      </c>
      <c r="F9" s="42">
        <f>ROUND(E9/D9*100,1)</f>
        <v>0</v>
      </c>
      <c r="G9" s="42"/>
    </row>
    <row r="10" ht="16.5" customHeight="1" spans="1:7">
      <c r="A10" s="147" t="s">
        <v>1560</v>
      </c>
      <c r="B10" s="148"/>
      <c r="C10" s="148"/>
      <c r="D10" s="148"/>
      <c r="E10" s="148"/>
      <c r="F10" s="42"/>
      <c r="G10" s="42"/>
    </row>
    <row r="11" ht="16.5" customHeight="1" spans="1:7">
      <c r="A11" s="149" t="s">
        <v>1561</v>
      </c>
      <c r="B11" s="148"/>
      <c r="C11" s="148"/>
      <c r="D11" s="148"/>
      <c r="E11" s="148"/>
      <c r="F11" s="42"/>
      <c r="G11" s="42"/>
    </row>
    <row r="12" ht="16.5" customHeight="1" spans="1:7">
      <c r="A12" s="147" t="s">
        <v>1562</v>
      </c>
      <c r="B12" s="148"/>
      <c r="C12" s="148"/>
      <c r="D12" s="148"/>
      <c r="E12" s="148"/>
      <c r="F12" s="42"/>
      <c r="G12" s="42"/>
    </row>
    <row r="13" ht="16.5" customHeight="1" spans="1:7">
      <c r="A13" s="147" t="s">
        <v>1563</v>
      </c>
      <c r="B13" s="148"/>
      <c r="C13" s="148"/>
      <c r="D13" s="148"/>
      <c r="E13" s="148"/>
      <c r="F13" s="42"/>
      <c r="G13" s="42"/>
    </row>
    <row r="14" ht="16.5" customHeight="1" spans="1:7">
      <c r="A14" s="149" t="s">
        <v>1564</v>
      </c>
      <c r="B14" s="148"/>
      <c r="C14" s="148"/>
      <c r="D14" s="148"/>
      <c r="E14" s="148"/>
      <c r="F14" s="42"/>
      <c r="G14" s="42"/>
    </row>
    <row r="15" ht="16.5" customHeight="1" spans="1:7">
      <c r="A15" s="119" t="s">
        <v>1468</v>
      </c>
      <c r="B15" s="145">
        <v>2190</v>
      </c>
      <c r="C15" s="145">
        <f>C16+C20</f>
        <v>0</v>
      </c>
      <c r="D15" s="145">
        <v>0</v>
      </c>
      <c r="E15" s="145">
        <f>E16+E20</f>
        <v>0</v>
      </c>
      <c r="F15" s="42"/>
      <c r="G15" s="42">
        <f>ROUND((E15-B15)/B15*100,1)</f>
        <v>-100</v>
      </c>
    </row>
    <row r="16" ht="16.5" customHeight="1" spans="1:7">
      <c r="A16" s="146" t="s">
        <v>1565</v>
      </c>
      <c r="B16" s="145">
        <v>2190</v>
      </c>
      <c r="C16" s="145">
        <v>0</v>
      </c>
      <c r="D16" s="145">
        <v>0</v>
      </c>
      <c r="E16" s="145">
        <v>0</v>
      </c>
      <c r="F16" s="42"/>
      <c r="G16" s="42">
        <f>ROUND((E16-B16)/B16*100,1)</f>
        <v>-100</v>
      </c>
    </row>
    <row r="17" ht="16.5" customHeight="1" spans="1:7">
      <c r="A17" s="147" t="s">
        <v>1566</v>
      </c>
      <c r="B17" s="148">
        <v>1249</v>
      </c>
      <c r="C17" s="148"/>
      <c r="D17" s="148"/>
      <c r="E17" s="148"/>
      <c r="F17" s="42"/>
      <c r="G17" s="42">
        <f>ROUND((E17-B17)/B17*100,1)</f>
        <v>-100</v>
      </c>
    </row>
    <row r="18" ht="16.5" customHeight="1" spans="1:7">
      <c r="A18" s="147" t="s">
        <v>1567</v>
      </c>
      <c r="B18" s="148">
        <v>941</v>
      </c>
      <c r="C18" s="148"/>
      <c r="D18" s="148"/>
      <c r="E18" s="148"/>
      <c r="F18" s="42"/>
      <c r="G18" s="42">
        <f>ROUND((E18-B18)/B18*100,1)</f>
        <v>-100</v>
      </c>
    </row>
    <row r="19" ht="16.5" customHeight="1" spans="1:7">
      <c r="A19" s="147" t="s">
        <v>1568</v>
      </c>
      <c r="B19" s="148"/>
      <c r="C19" s="148"/>
      <c r="D19" s="148"/>
      <c r="E19" s="148"/>
      <c r="F19" s="42"/>
      <c r="G19" s="42"/>
    </row>
    <row r="20" ht="16.5" customHeight="1" spans="1:7">
      <c r="A20" s="146" t="s">
        <v>1569</v>
      </c>
      <c r="B20" s="145">
        <v>0</v>
      </c>
      <c r="C20" s="145">
        <v>0</v>
      </c>
      <c r="D20" s="145">
        <v>0</v>
      </c>
      <c r="E20" s="145">
        <v>0</v>
      </c>
      <c r="F20" s="42"/>
      <c r="G20" s="42"/>
    </row>
    <row r="21" ht="16.5" customHeight="1" spans="1:7">
      <c r="A21" s="147" t="s">
        <v>1566</v>
      </c>
      <c r="B21" s="148"/>
      <c r="C21" s="148"/>
      <c r="D21" s="148"/>
      <c r="E21" s="148"/>
      <c r="F21" s="42"/>
      <c r="G21" s="42"/>
    </row>
    <row r="22" ht="16.5" customHeight="1" spans="1:7">
      <c r="A22" s="147" t="s">
        <v>1567</v>
      </c>
      <c r="B22" s="148"/>
      <c r="C22" s="148"/>
      <c r="D22" s="148"/>
      <c r="E22" s="148"/>
      <c r="F22" s="42"/>
      <c r="G22" s="42"/>
    </row>
    <row r="23" ht="16.5" customHeight="1" spans="1:7">
      <c r="A23" s="147" t="s">
        <v>1570</v>
      </c>
      <c r="B23" s="148"/>
      <c r="C23" s="148"/>
      <c r="D23" s="148"/>
      <c r="E23" s="148"/>
      <c r="F23" s="42"/>
      <c r="G23" s="42"/>
    </row>
    <row r="24" ht="16.5" customHeight="1" spans="1:7">
      <c r="A24" s="144" t="s">
        <v>1471</v>
      </c>
      <c r="B24" s="145">
        <v>0</v>
      </c>
      <c r="C24" s="145">
        <v>0</v>
      </c>
      <c r="D24" s="145">
        <v>2730</v>
      </c>
      <c r="E24" s="145">
        <v>273</v>
      </c>
      <c r="F24" s="42">
        <f>ROUND(E24/D24*100,1)</f>
        <v>10</v>
      </c>
      <c r="G24" s="42"/>
    </row>
    <row r="25" ht="16.5" customHeight="1" spans="1:7">
      <c r="A25" s="144" t="s">
        <v>1571</v>
      </c>
      <c r="B25" s="145">
        <v>0</v>
      </c>
      <c r="C25" s="145">
        <v>0</v>
      </c>
      <c r="D25" s="145">
        <v>2730</v>
      </c>
      <c r="E25" s="145">
        <v>273</v>
      </c>
      <c r="F25" s="42">
        <f>ROUND(E25/D25*100,1)</f>
        <v>10</v>
      </c>
      <c r="G25" s="42"/>
    </row>
    <row r="26" ht="16.5" customHeight="1" spans="1:7">
      <c r="A26" s="146" t="s">
        <v>1473</v>
      </c>
      <c r="B26" s="145">
        <f>B27+B43+B49+B51+B55+B59+B65+B68</f>
        <v>14793</v>
      </c>
      <c r="C26" s="145">
        <f>C27+C43+C49+C51+C55+C59+C65+C68</f>
        <v>21208</v>
      </c>
      <c r="D26" s="145">
        <v>25649</v>
      </c>
      <c r="E26" s="145">
        <v>20992</v>
      </c>
      <c r="F26" s="42">
        <f>ROUND(E26/D26*100,1)</f>
        <v>81.8</v>
      </c>
      <c r="G26" s="42">
        <f>ROUND((E26-B26)/B26*100,1)</f>
        <v>41.9</v>
      </c>
    </row>
    <row r="27" ht="16.5" customHeight="1" spans="1:7">
      <c r="A27" s="146" t="s">
        <v>1572</v>
      </c>
      <c r="B27" s="145">
        <v>9058</v>
      </c>
      <c r="C27" s="145">
        <f>SUM(C28:C42)</f>
        <v>8532</v>
      </c>
      <c r="D27" s="145">
        <v>1091</v>
      </c>
      <c r="E27" s="145">
        <v>829</v>
      </c>
      <c r="F27" s="42">
        <f>ROUND(E27/D27*100,1)</f>
        <v>76</v>
      </c>
      <c r="G27" s="42">
        <f>ROUND((E27-B27)/B27*100,1)</f>
        <v>-90.8</v>
      </c>
    </row>
    <row r="28" ht="16.5" customHeight="1" spans="1:7">
      <c r="A28" s="147" t="s">
        <v>1573</v>
      </c>
      <c r="B28" s="148">
        <v>2583</v>
      </c>
      <c r="C28" s="148">
        <v>2200</v>
      </c>
      <c r="D28" s="148"/>
      <c r="E28" s="148"/>
      <c r="F28" s="42"/>
      <c r="G28" s="42">
        <f>ROUND((E28-B28)/B28*100,1)</f>
        <v>-100</v>
      </c>
    </row>
    <row r="29" ht="16.5" customHeight="1" spans="1:7">
      <c r="A29" s="147" t="s">
        <v>1574</v>
      </c>
      <c r="B29" s="148">
        <v>4056</v>
      </c>
      <c r="C29" s="148">
        <v>300</v>
      </c>
      <c r="D29" s="148"/>
      <c r="E29" s="148"/>
      <c r="F29" s="42"/>
      <c r="G29" s="42">
        <f>ROUND((E29-B29)/B29*100,1)</f>
        <v>-100</v>
      </c>
    </row>
    <row r="30" ht="16.5" customHeight="1" spans="1:7">
      <c r="A30" s="147" t="s">
        <v>1575</v>
      </c>
      <c r="B30" s="148"/>
      <c r="C30" s="148"/>
      <c r="D30" s="148"/>
      <c r="E30" s="148"/>
      <c r="F30" s="42"/>
      <c r="G30" s="42"/>
    </row>
    <row r="31" ht="16.5" customHeight="1" spans="1:7">
      <c r="A31" s="147" t="s">
        <v>1576</v>
      </c>
      <c r="B31" s="148">
        <v>869</v>
      </c>
      <c r="C31" s="148">
        <v>500</v>
      </c>
      <c r="D31" s="148"/>
      <c r="E31" s="148"/>
      <c r="F31" s="42"/>
      <c r="G31" s="42">
        <f>ROUND((E31-B31)/B31*100,1)</f>
        <v>-100</v>
      </c>
    </row>
    <row r="32" ht="16.5" customHeight="1" spans="1:7">
      <c r="A32" s="147" t="s">
        <v>1577</v>
      </c>
      <c r="B32" s="148">
        <v>300</v>
      </c>
      <c r="C32" s="148">
        <v>1000</v>
      </c>
      <c r="D32" s="148"/>
      <c r="E32" s="148"/>
      <c r="F32" s="42"/>
      <c r="G32" s="42">
        <f>ROUND((E32-B32)/B32*100,1)</f>
        <v>-100</v>
      </c>
    </row>
    <row r="33" ht="16.5" customHeight="1" spans="1:7">
      <c r="A33" s="147" t="s">
        <v>1578</v>
      </c>
      <c r="B33" s="148"/>
      <c r="C33" s="148"/>
      <c r="D33" s="148"/>
      <c r="E33" s="148"/>
      <c r="F33" s="42"/>
      <c r="G33" s="42"/>
    </row>
    <row r="34" ht="16.5" customHeight="1" spans="1:7">
      <c r="A34" s="149" t="s">
        <v>1579</v>
      </c>
      <c r="B34" s="148"/>
      <c r="C34" s="148"/>
      <c r="D34" s="148"/>
      <c r="E34" s="148"/>
      <c r="F34" s="42"/>
      <c r="G34" s="42"/>
    </row>
    <row r="35" ht="16.5" customHeight="1" spans="1:7">
      <c r="A35" s="147" t="s">
        <v>1580</v>
      </c>
      <c r="B35" s="148"/>
      <c r="C35" s="148"/>
      <c r="D35" s="148"/>
      <c r="E35" s="148"/>
      <c r="F35" s="42"/>
      <c r="G35" s="42"/>
    </row>
    <row r="36" ht="16.5" customHeight="1" spans="1:7">
      <c r="A36" s="147" t="s">
        <v>1581</v>
      </c>
      <c r="B36" s="148">
        <v>43</v>
      </c>
      <c r="C36" s="148">
        <v>100</v>
      </c>
      <c r="D36" s="148"/>
      <c r="E36" s="148"/>
      <c r="F36" s="42"/>
      <c r="G36" s="42">
        <f>ROUND((E36-B36)/B36*100,1)</f>
        <v>-100</v>
      </c>
    </row>
    <row r="37" ht="16.5" customHeight="1" spans="1:7">
      <c r="A37" s="147" t="s">
        <v>1582</v>
      </c>
      <c r="B37" s="148"/>
      <c r="C37" s="148"/>
      <c r="D37" s="148"/>
      <c r="E37" s="148"/>
      <c r="F37" s="42"/>
      <c r="G37" s="42"/>
    </row>
    <row r="38" ht="16.5" customHeight="1" spans="1:7">
      <c r="A38" s="149" t="s">
        <v>1174</v>
      </c>
      <c r="B38" s="148"/>
      <c r="C38" s="148"/>
      <c r="D38" s="148"/>
      <c r="E38" s="148"/>
      <c r="F38" s="42"/>
      <c r="G38" s="42"/>
    </row>
    <row r="39" ht="16.5" customHeight="1" spans="1:7">
      <c r="A39" s="149" t="s">
        <v>1583</v>
      </c>
      <c r="B39" s="148">
        <v>8</v>
      </c>
      <c r="C39" s="148"/>
      <c r="D39" s="148"/>
      <c r="E39" s="148"/>
      <c r="F39" s="42"/>
      <c r="G39" s="42">
        <f>ROUND((E39-B39)/B39*100,1)</f>
        <v>-100</v>
      </c>
    </row>
    <row r="40" ht="16.5" customHeight="1" spans="1:7">
      <c r="A40" s="149" t="s">
        <v>1584</v>
      </c>
      <c r="B40" s="148">
        <v>66</v>
      </c>
      <c r="C40" s="150"/>
      <c r="D40" s="148"/>
      <c r="E40" s="148"/>
      <c r="F40" s="42"/>
      <c r="G40" s="42">
        <f>ROUND((E40-B40)/B40*100,1)</f>
        <v>-100</v>
      </c>
    </row>
    <row r="41" ht="16.5" customHeight="1" spans="1:7">
      <c r="A41" s="149" t="s">
        <v>1585</v>
      </c>
      <c r="B41" s="148">
        <v>1133</v>
      </c>
      <c r="C41" s="150">
        <v>4432</v>
      </c>
      <c r="D41" s="148"/>
      <c r="E41" s="148"/>
      <c r="F41" s="42"/>
      <c r="G41" s="42">
        <f>ROUND((E41-B41)/B41*100,1)</f>
        <v>-100</v>
      </c>
    </row>
    <row r="42" ht="16.5" customHeight="1" spans="1:7">
      <c r="A42" s="147" t="s">
        <v>1586</v>
      </c>
      <c r="B42" s="148"/>
      <c r="C42" s="148"/>
      <c r="D42" s="148"/>
      <c r="E42" s="148"/>
      <c r="F42" s="42"/>
      <c r="G42" s="42"/>
    </row>
    <row r="43" ht="16.5" customHeight="1" spans="1:7">
      <c r="A43" s="146" t="s">
        <v>1587</v>
      </c>
      <c r="B43" s="133">
        <v>0</v>
      </c>
      <c r="C43" s="145">
        <f>SUM(C44:C48)</f>
        <v>0</v>
      </c>
      <c r="D43" s="145">
        <v>0</v>
      </c>
      <c r="E43" s="133">
        <v>0</v>
      </c>
      <c r="F43" s="42"/>
      <c r="G43" s="42"/>
    </row>
    <row r="44" ht="16.5" customHeight="1" spans="1:7">
      <c r="A44" s="147" t="s">
        <v>1588</v>
      </c>
      <c r="B44" s="134"/>
      <c r="C44" s="148"/>
      <c r="D44" s="148"/>
      <c r="E44" s="134"/>
      <c r="F44" s="42"/>
      <c r="G44" s="42"/>
    </row>
    <row r="45" ht="16.5" customHeight="1" spans="1:7">
      <c r="A45" s="147" t="s">
        <v>1589</v>
      </c>
      <c r="B45" s="148"/>
      <c r="C45" s="148"/>
      <c r="D45" s="148"/>
      <c r="E45" s="148"/>
      <c r="F45" s="42"/>
      <c r="G45" s="42"/>
    </row>
    <row r="46" ht="16.5" customHeight="1" spans="1:7">
      <c r="A46" s="147" t="s">
        <v>1590</v>
      </c>
      <c r="B46" s="134"/>
      <c r="C46" s="148"/>
      <c r="D46" s="148"/>
      <c r="E46" s="134"/>
      <c r="F46" s="42"/>
      <c r="G46" s="42"/>
    </row>
    <row r="47" ht="16.5" customHeight="1" spans="1:7">
      <c r="A47" s="149" t="s">
        <v>1591</v>
      </c>
      <c r="B47" s="148"/>
      <c r="C47" s="148"/>
      <c r="D47" s="148"/>
      <c r="E47" s="148"/>
      <c r="F47" s="42"/>
      <c r="G47" s="42"/>
    </row>
    <row r="48" ht="16.5" customHeight="1" spans="1:7">
      <c r="A48" s="147" t="s">
        <v>1592</v>
      </c>
      <c r="B48" s="148"/>
      <c r="C48" s="148"/>
      <c r="D48" s="148"/>
      <c r="E48" s="148"/>
      <c r="F48" s="42"/>
      <c r="G48" s="42"/>
    </row>
    <row r="49" ht="16.5" customHeight="1" spans="1:7">
      <c r="A49" s="146" t="s">
        <v>1593</v>
      </c>
      <c r="B49" s="145">
        <v>488</v>
      </c>
      <c r="C49" s="145">
        <v>600</v>
      </c>
      <c r="D49" s="145">
        <v>450</v>
      </c>
      <c r="E49" s="145">
        <v>123</v>
      </c>
      <c r="F49" s="42">
        <f>ROUND(E49/D49*100,1)</f>
        <v>27.3</v>
      </c>
      <c r="G49" s="42">
        <f>ROUND((E49-B49)/B49*100,1)</f>
        <v>-74.8</v>
      </c>
    </row>
    <row r="50" ht="16.5" customHeight="1" spans="1:7">
      <c r="A50" s="147" t="s">
        <v>1594</v>
      </c>
      <c r="B50" s="148">
        <v>488</v>
      </c>
      <c r="C50" s="148"/>
      <c r="D50" s="148"/>
      <c r="E50" s="148"/>
      <c r="F50" s="42"/>
      <c r="G50" s="42">
        <f>ROUND((E50-B50)/B50*100,1)</f>
        <v>-100</v>
      </c>
    </row>
    <row r="51" ht="16.5" customHeight="1" spans="1:7">
      <c r="A51" s="119" t="s">
        <v>1595</v>
      </c>
      <c r="B51" s="145">
        <v>0</v>
      </c>
      <c r="C51" s="145">
        <f>SUM(C52:C54)</f>
        <v>0</v>
      </c>
      <c r="D51" s="145">
        <v>0</v>
      </c>
      <c r="E51" s="145">
        <v>0</v>
      </c>
      <c r="F51" s="42"/>
      <c r="G51" s="42"/>
    </row>
    <row r="52" ht="16.5" customHeight="1" spans="1:7">
      <c r="A52" s="151" t="s">
        <v>1596</v>
      </c>
      <c r="B52" s="148"/>
      <c r="C52" s="148"/>
      <c r="D52" s="148"/>
      <c r="E52" s="148"/>
      <c r="F52" s="42"/>
      <c r="G52" s="42"/>
    </row>
    <row r="53" ht="16.5" customHeight="1" spans="1:7">
      <c r="A53" s="147" t="s">
        <v>1597</v>
      </c>
      <c r="B53" s="148"/>
      <c r="C53" s="148"/>
      <c r="D53" s="148"/>
      <c r="E53" s="148"/>
      <c r="F53" s="42"/>
      <c r="G53" s="42"/>
    </row>
    <row r="54" ht="16.5" customHeight="1" spans="1:7">
      <c r="A54" s="147" t="s">
        <v>1598</v>
      </c>
      <c r="B54" s="148"/>
      <c r="C54" s="148"/>
      <c r="D54" s="148"/>
      <c r="E54" s="148"/>
      <c r="F54" s="42"/>
      <c r="G54" s="42"/>
    </row>
    <row r="55" ht="16.5" customHeight="1" spans="1:7">
      <c r="A55" s="146" t="s">
        <v>1599</v>
      </c>
      <c r="B55" s="145">
        <v>0</v>
      </c>
      <c r="C55" s="145">
        <f>SUM(C56:C58)</f>
        <v>0</v>
      </c>
      <c r="D55" s="145">
        <v>0</v>
      </c>
      <c r="E55" s="145">
        <v>0</v>
      </c>
      <c r="F55" s="42"/>
      <c r="G55" s="42"/>
    </row>
    <row r="56" ht="16.5" customHeight="1" spans="1:7">
      <c r="A56" s="147" t="s">
        <v>1596</v>
      </c>
      <c r="B56" s="148"/>
      <c r="C56" s="148"/>
      <c r="D56" s="148"/>
      <c r="E56" s="148"/>
      <c r="F56" s="42"/>
      <c r="G56" s="42"/>
    </row>
    <row r="57" ht="16.5" customHeight="1" spans="1:7">
      <c r="A57" s="147" t="s">
        <v>1597</v>
      </c>
      <c r="B57" s="148"/>
      <c r="C57" s="148"/>
      <c r="D57" s="148"/>
      <c r="E57" s="148"/>
      <c r="F57" s="42"/>
      <c r="G57" s="42"/>
    </row>
    <row r="58" ht="16.5" customHeight="1" spans="1:7">
      <c r="A58" s="147" t="s">
        <v>1600</v>
      </c>
      <c r="B58" s="148"/>
      <c r="C58" s="148"/>
      <c r="D58" s="148"/>
      <c r="E58" s="148"/>
      <c r="F58" s="42"/>
      <c r="G58" s="42"/>
    </row>
    <row r="59" ht="16.5" customHeight="1" spans="1:7">
      <c r="A59" s="146" t="s">
        <v>1601</v>
      </c>
      <c r="B59" s="145">
        <v>0</v>
      </c>
      <c r="C59" s="145">
        <f>SUM(C60:C64)</f>
        <v>0</v>
      </c>
      <c r="D59" s="145">
        <v>0</v>
      </c>
      <c r="E59" s="145">
        <v>0</v>
      </c>
      <c r="F59" s="42"/>
      <c r="G59" s="42"/>
    </row>
    <row r="60" ht="16.5" customHeight="1" spans="1:7">
      <c r="A60" s="149" t="s">
        <v>1602</v>
      </c>
      <c r="B60" s="148"/>
      <c r="C60" s="148"/>
      <c r="D60" s="148"/>
      <c r="E60" s="148"/>
      <c r="F60" s="42"/>
      <c r="G60" s="42"/>
    </row>
    <row r="61" ht="16.5" customHeight="1" spans="1:7">
      <c r="A61" s="151" t="s">
        <v>1603</v>
      </c>
      <c r="B61" s="148"/>
      <c r="C61" s="148"/>
      <c r="D61" s="148"/>
      <c r="E61" s="148"/>
      <c r="F61" s="42"/>
      <c r="G61" s="42"/>
    </row>
    <row r="62" ht="16.5" customHeight="1" spans="1:7">
      <c r="A62" s="151" t="s">
        <v>1604</v>
      </c>
      <c r="B62" s="148"/>
      <c r="C62" s="148"/>
      <c r="D62" s="148"/>
      <c r="E62" s="148"/>
      <c r="F62" s="42"/>
      <c r="G62" s="42"/>
    </row>
    <row r="63" ht="16.5" customHeight="1" spans="1:7">
      <c r="A63" s="151" t="s">
        <v>1605</v>
      </c>
      <c r="B63" s="148"/>
      <c r="C63" s="148"/>
      <c r="D63" s="148"/>
      <c r="E63" s="148"/>
      <c r="F63" s="42"/>
      <c r="G63" s="42"/>
    </row>
    <row r="64" ht="16.5" customHeight="1" spans="1:7">
      <c r="A64" s="151" t="s">
        <v>1606</v>
      </c>
      <c r="B64" s="148"/>
      <c r="C64" s="148"/>
      <c r="D64" s="148"/>
      <c r="E64" s="148"/>
      <c r="F64" s="42"/>
      <c r="G64" s="42"/>
    </row>
    <row r="65" ht="16.5" customHeight="1" spans="1:7">
      <c r="A65" s="144" t="s">
        <v>1607</v>
      </c>
      <c r="B65" s="133">
        <v>0</v>
      </c>
      <c r="C65" s="145">
        <f>SUM(C66:C67)</f>
        <v>0</v>
      </c>
      <c r="D65" s="145">
        <v>0</v>
      </c>
      <c r="E65" s="133">
        <v>0</v>
      </c>
      <c r="F65" s="42"/>
      <c r="G65" s="42"/>
    </row>
    <row r="66" ht="16.5" customHeight="1" spans="1:7">
      <c r="A66" s="151" t="s">
        <v>1608</v>
      </c>
      <c r="B66" s="148"/>
      <c r="C66" s="148"/>
      <c r="D66" s="148"/>
      <c r="E66" s="148"/>
      <c r="F66" s="42"/>
      <c r="G66" s="42"/>
    </row>
    <row r="67" ht="16.5" customHeight="1" spans="1:7">
      <c r="A67" s="151" t="s">
        <v>1609</v>
      </c>
      <c r="B67" s="134"/>
      <c r="C67" s="148"/>
      <c r="D67" s="148"/>
      <c r="E67" s="134"/>
      <c r="F67" s="42"/>
      <c r="G67" s="42"/>
    </row>
    <row r="68" ht="16.5" customHeight="1" spans="1:7">
      <c r="A68" s="144" t="s">
        <v>1610</v>
      </c>
      <c r="B68" s="145">
        <v>5247</v>
      </c>
      <c r="C68" s="145">
        <f>SUM(C69)</f>
        <v>12076</v>
      </c>
      <c r="D68" s="145">
        <v>21604</v>
      </c>
      <c r="E68" s="145">
        <v>20040</v>
      </c>
      <c r="F68" s="42">
        <f>ROUND(E68/D68*100,1)</f>
        <v>92.8</v>
      </c>
      <c r="G68" s="42">
        <f>ROUND((E68-B68)/B68*100,1)</f>
        <v>281.9</v>
      </c>
    </row>
    <row r="69" ht="16.5" customHeight="1" spans="1:7">
      <c r="A69" s="151" t="s">
        <v>1611</v>
      </c>
      <c r="B69" s="148">
        <v>5247</v>
      </c>
      <c r="C69" s="150">
        <v>12076</v>
      </c>
      <c r="D69" s="145"/>
      <c r="E69" s="148"/>
      <c r="F69" s="42"/>
      <c r="G69" s="42">
        <f>ROUND((E69-B69)/B69*100,1)</f>
        <v>-100</v>
      </c>
    </row>
    <row r="70" ht="16.5" customHeight="1" spans="1:7">
      <c r="A70" s="144" t="s">
        <v>1571</v>
      </c>
      <c r="B70" s="145">
        <v>0</v>
      </c>
      <c r="C70" s="141">
        <v>0</v>
      </c>
      <c r="D70" s="145">
        <v>2504</v>
      </c>
      <c r="E70" s="145">
        <v>0</v>
      </c>
      <c r="F70" s="42">
        <f>ROUND(E70/D70*100,1)</f>
        <v>0</v>
      </c>
      <c r="G70" s="42"/>
    </row>
    <row r="71" ht="16.5" customHeight="1" spans="1:7">
      <c r="A71" s="144" t="s">
        <v>1501</v>
      </c>
      <c r="B71" s="145">
        <f>B72+B77+B84+B87</f>
        <v>49</v>
      </c>
      <c r="C71" s="145">
        <f>C72+C77+C84+C87+C82+C83</f>
        <v>4240</v>
      </c>
      <c r="D71" s="145">
        <v>5272</v>
      </c>
      <c r="E71" s="145">
        <v>1429</v>
      </c>
      <c r="F71" s="42">
        <f>ROUND(E71/D71*100,1)</f>
        <v>27.1</v>
      </c>
      <c r="G71" s="42">
        <f>ROUND((E71-B71)/B71*100,1)</f>
        <v>2816.3</v>
      </c>
    </row>
    <row r="72" ht="16.5" customHeight="1" spans="1:7">
      <c r="A72" s="144" t="s">
        <v>1612</v>
      </c>
      <c r="B72" s="145">
        <v>49</v>
      </c>
      <c r="C72" s="145">
        <v>364</v>
      </c>
      <c r="D72" s="145">
        <v>913</v>
      </c>
      <c r="E72" s="145">
        <v>0</v>
      </c>
      <c r="F72" s="42">
        <f>ROUND(E72/D72*100,1)</f>
        <v>0</v>
      </c>
      <c r="G72" s="42">
        <f>ROUND((E72-B72)/B72*100,1)</f>
        <v>-100</v>
      </c>
    </row>
    <row r="73" ht="16.5" customHeight="1" spans="1:7">
      <c r="A73" s="154" t="s">
        <v>1567</v>
      </c>
      <c r="B73" s="148">
        <v>49</v>
      </c>
      <c r="C73" s="148"/>
      <c r="D73" s="148"/>
      <c r="E73" s="148"/>
      <c r="F73" s="42"/>
      <c r="G73" s="42">
        <f>ROUND((E73-B73)/B73*100,1)</f>
        <v>-100</v>
      </c>
    </row>
    <row r="74" ht="16.5" customHeight="1" spans="1:7">
      <c r="A74" s="154" t="s">
        <v>1613</v>
      </c>
      <c r="B74" s="148"/>
      <c r="C74" s="148"/>
      <c r="D74" s="148"/>
      <c r="E74" s="148"/>
      <c r="F74" s="42"/>
      <c r="G74" s="42"/>
    </row>
    <row r="75" ht="16.5" customHeight="1" spans="1:7">
      <c r="A75" s="154" t="s">
        <v>1614</v>
      </c>
      <c r="B75" s="148"/>
      <c r="C75" s="148"/>
      <c r="D75" s="148"/>
      <c r="E75" s="148"/>
      <c r="F75" s="42"/>
      <c r="G75" s="42"/>
    </row>
    <row r="76" ht="16.5" customHeight="1" spans="1:7">
      <c r="A76" s="154" t="s">
        <v>1615</v>
      </c>
      <c r="B76" s="148"/>
      <c r="C76" s="148"/>
      <c r="D76" s="148"/>
      <c r="E76" s="148"/>
      <c r="F76" s="42"/>
      <c r="G76" s="42"/>
    </row>
    <row r="77" ht="16.5" customHeight="1" spans="1:7">
      <c r="A77" s="155" t="s">
        <v>1616</v>
      </c>
      <c r="B77" s="133">
        <v>0</v>
      </c>
      <c r="C77" s="145">
        <v>76</v>
      </c>
      <c r="D77" s="145">
        <v>76</v>
      </c>
      <c r="E77" s="133">
        <v>0</v>
      </c>
      <c r="F77" s="42">
        <f>ROUND(E77/D77*100,1)</f>
        <v>0</v>
      </c>
      <c r="G77" s="42"/>
    </row>
    <row r="78" ht="16.5" customHeight="1" spans="1:7">
      <c r="A78" s="154" t="s">
        <v>967</v>
      </c>
      <c r="B78" s="148"/>
      <c r="C78" s="148"/>
      <c r="D78" s="148"/>
      <c r="E78" s="148"/>
      <c r="F78" s="42"/>
      <c r="G78" s="42"/>
    </row>
    <row r="79" ht="16.5" customHeight="1" spans="1:7">
      <c r="A79" s="154" t="s">
        <v>1617</v>
      </c>
      <c r="B79" s="134"/>
      <c r="C79" s="148"/>
      <c r="D79" s="148"/>
      <c r="E79" s="134"/>
      <c r="F79" s="42"/>
      <c r="G79" s="42"/>
    </row>
    <row r="80" ht="16.5" customHeight="1" spans="1:7">
      <c r="A80" s="154" t="s">
        <v>1618</v>
      </c>
      <c r="B80" s="148"/>
      <c r="C80" s="148"/>
      <c r="D80" s="148"/>
      <c r="E80" s="148"/>
      <c r="F80" s="42"/>
      <c r="G80" s="42"/>
    </row>
    <row r="81" ht="16.5" customHeight="1" spans="1:7">
      <c r="A81" s="154" t="s">
        <v>1619</v>
      </c>
      <c r="B81" s="134"/>
      <c r="C81" s="148"/>
      <c r="D81" s="148"/>
      <c r="E81" s="134"/>
      <c r="F81" s="42"/>
      <c r="G81" s="42"/>
    </row>
    <row r="82" ht="16.5" customHeight="1" spans="1:7">
      <c r="A82" s="155" t="s">
        <v>1565</v>
      </c>
      <c r="B82" s="133">
        <v>0</v>
      </c>
      <c r="C82" s="145">
        <v>3645</v>
      </c>
      <c r="D82" s="145">
        <v>4128</v>
      </c>
      <c r="E82" s="133">
        <v>1429</v>
      </c>
      <c r="F82" s="42">
        <f>ROUND(E82/D82*100,1)</f>
        <v>34.6</v>
      </c>
      <c r="G82" s="42"/>
    </row>
    <row r="83" ht="16.5" customHeight="1" spans="1:7">
      <c r="A83" s="155" t="s">
        <v>1569</v>
      </c>
      <c r="B83" s="133">
        <v>0</v>
      </c>
      <c r="C83" s="145">
        <v>155</v>
      </c>
      <c r="D83" s="145">
        <v>155</v>
      </c>
      <c r="E83" s="133">
        <v>0</v>
      </c>
      <c r="F83" s="42">
        <f>ROUND(E83/D83*100,1)</f>
        <v>0</v>
      </c>
      <c r="G83" s="42"/>
    </row>
    <row r="84" ht="16.5" customHeight="1" spans="1:7">
      <c r="A84" s="155" t="s">
        <v>1620</v>
      </c>
      <c r="B84" s="133">
        <v>0</v>
      </c>
      <c r="C84" s="145">
        <v>0</v>
      </c>
      <c r="D84" s="145">
        <v>0</v>
      </c>
      <c r="E84" s="133">
        <v>0</v>
      </c>
      <c r="F84" s="42"/>
      <c r="G84" s="42"/>
    </row>
    <row r="85" ht="16.5" customHeight="1" spans="1:7">
      <c r="A85" s="154" t="s">
        <v>1621</v>
      </c>
      <c r="B85" s="134"/>
      <c r="C85" s="148"/>
      <c r="D85" s="148"/>
      <c r="E85" s="134"/>
      <c r="F85" s="42"/>
      <c r="G85" s="42"/>
    </row>
    <row r="86" ht="16.5" customHeight="1" spans="1:7">
      <c r="A86" s="154" t="s">
        <v>1622</v>
      </c>
      <c r="B86" s="134"/>
      <c r="C86" s="148"/>
      <c r="D86" s="148"/>
      <c r="E86" s="134"/>
      <c r="F86" s="42"/>
      <c r="G86" s="42"/>
    </row>
    <row r="87" ht="16.5" customHeight="1" spans="1:7">
      <c r="A87" s="155" t="s">
        <v>1623</v>
      </c>
      <c r="B87" s="133">
        <v>0</v>
      </c>
      <c r="C87" s="145">
        <v>0</v>
      </c>
      <c r="D87" s="145">
        <v>0</v>
      </c>
      <c r="E87" s="133">
        <v>0</v>
      </c>
      <c r="F87" s="42"/>
      <c r="G87" s="42"/>
    </row>
    <row r="88" ht="16.5" customHeight="1" spans="1:7">
      <c r="A88" s="154" t="s">
        <v>1624</v>
      </c>
      <c r="B88" s="134"/>
      <c r="C88" s="148"/>
      <c r="D88" s="148"/>
      <c r="E88" s="134"/>
      <c r="F88" s="42"/>
      <c r="G88" s="42"/>
    </row>
    <row r="89" ht="16.5" customHeight="1" spans="1:7">
      <c r="A89" s="154" t="s">
        <v>1625</v>
      </c>
      <c r="B89" s="134"/>
      <c r="C89" s="148"/>
      <c r="D89" s="148"/>
      <c r="E89" s="134"/>
      <c r="F89" s="42"/>
      <c r="G89" s="42"/>
    </row>
    <row r="90" spans="1:7">
      <c r="A90" s="155" t="s">
        <v>1509</v>
      </c>
      <c r="B90" s="145">
        <v>0</v>
      </c>
      <c r="C90" s="145">
        <f>SUM(C91)</f>
        <v>0</v>
      </c>
      <c r="D90" s="145">
        <f>SUM(D91)</f>
        <v>0</v>
      </c>
      <c r="E90" s="145">
        <f>SUM(E91)</f>
        <v>0</v>
      </c>
      <c r="F90" s="42"/>
      <c r="G90" s="42"/>
    </row>
    <row r="91" spans="1:7">
      <c r="A91" s="155" t="s">
        <v>1626</v>
      </c>
      <c r="B91" s="145">
        <v>0</v>
      </c>
      <c r="C91" s="145">
        <f>SUM(C92:C95)</f>
        <v>0</v>
      </c>
      <c r="D91" s="145">
        <v>0</v>
      </c>
      <c r="E91" s="145">
        <v>0</v>
      </c>
      <c r="F91" s="42"/>
      <c r="G91" s="42"/>
    </row>
    <row r="92" spans="1:7">
      <c r="A92" s="147" t="s">
        <v>1627</v>
      </c>
      <c r="B92" s="148"/>
      <c r="C92" s="148"/>
      <c r="D92" s="148"/>
      <c r="E92" s="148"/>
      <c r="F92" s="42"/>
      <c r="G92" s="42"/>
    </row>
    <row r="93" spans="1:7">
      <c r="A93" s="147" t="s">
        <v>1628</v>
      </c>
      <c r="B93" s="148"/>
      <c r="C93" s="148"/>
      <c r="D93" s="148"/>
      <c r="E93" s="148"/>
      <c r="F93" s="42"/>
      <c r="G93" s="42"/>
    </row>
    <row r="94" spans="1:7">
      <c r="A94" s="147" t="s">
        <v>1629</v>
      </c>
      <c r="B94" s="148"/>
      <c r="C94" s="148"/>
      <c r="D94" s="148"/>
      <c r="E94" s="148"/>
      <c r="F94" s="42"/>
      <c r="G94" s="42"/>
    </row>
    <row r="95" spans="1:7">
      <c r="A95" s="147" t="s">
        <v>1630</v>
      </c>
      <c r="B95" s="148"/>
      <c r="C95" s="148"/>
      <c r="D95" s="148"/>
      <c r="E95" s="148"/>
      <c r="F95" s="42"/>
      <c r="G95" s="42"/>
    </row>
    <row r="96" spans="1:7">
      <c r="A96" s="119" t="s">
        <v>1512</v>
      </c>
      <c r="B96" s="145">
        <v>0</v>
      </c>
      <c r="C96" s="145">
        <v>0</v>
      </c>
      <c r="D96" s="145">
        <v>517</v>
      </c>
      <c r="E96" s="145">
        <v>50</v>
      </c>
      <c r="F96" s="42">
        <f>ROUND(E96/D96*100,1)</f>
        <v>9.7</v>
      </c>
      <c r="G96" s="42"/>
    </row>
    <row r="97" spans="1:7">
      <c r="A97" s="119" t="s">
        <v>1571</v>
      </c>
      <c r="B97" s="145">
        <v>0</v>
      </c>
      <c r="C97" s="145">
        <v>0</v>
      </c>
      <c r="D97" s="145">
        <v>517</v>
      </c>
      <c r="E97" s="145">
        <v>50</v>
      </c>
      <c r="F97" s="42">
        <f>ROUND(E97/D97*100,1)</f>
        <v>9.7</v>
      </c>
      <c r="G97" s="42"/>
    </row>
    <row r="98" spans="1:7">
      <c r="A98" s="119" t="s">
        <v>1513</v>
      </c>
      <c r="B98" s="145">
        <f>B99+B103</f>
        <v>43454</v>
      </c>
      <c r="C98" s="145">
        <f>C101+C103</f>
        <v>1785</v>
      </c>
      <c r="D98" s="145">
        <v>37838</v>
      </c>
      <c r="E98" s="145">
        <v>30407</v>
      </c>
      <c r="F98" s="42">
        <f>ROUND(E98/D98*100,1)</f>
        <v>80.4</v>
      </c>
      <c r="G98" s="42">
        <f>ROUND((E98-B98)/B98*100,1)</f>
        <v>-30</v>
      </c>
    </row>
    <row r="99" ht="28.5" spans="1:7">
      <c r="A99" s="119" t="s">
        <v>1631</v>
      </c>
      <c r="B99" s="145">
        <v>42200</v>
      </c>
      <c r="C99" s="156">
        <f>SUM(C100:C102)</f>
        <v>0</v>
      </c>
      <c r="D99" s="145">
        <v>34900</v>
      </c>
      <c r="E99" s="145">
        <v>29115</v>
      </c>
      <c r="F99" s="42">
        <f>ROUND(E99/D99*100,1)</f>
        <v>83.4</v>
      </c>
      <c r="G99" s="42">
        <f>ROUND((E99-B99)/B99*100,1)</f>
        <v>-31</v>
      </c>
    </row>
    <row r="100" spans="1:7">
      <c r="A100" s="147" t="s">
        <v>1632</v>
      </c>
      <c r="B100" s="148"/>
      <c r="C100" s="148"/>
      <c r="D100" s="148"/>
      <c r="E100" s="148"/>
      <c r="F100" s="42"/>
      <c r="G100" s="42"/>
    </row>
    <row r="101" spans="1:7">
      <c r="A101" s="147" t="s">
        <v>1633</v>
      </c>
      <c r="B101" s="148">
        <v>42200</v>
      </c>
      <c r="C101" s="148"/>
      <c r="D101" s="148"/>
      <c r="E101" s="148"/>
      <c r="F101" s="42"/>
      <c r="G101" s="42">
        <f>ROUND((E101-B101)/B101*100,1)</f>
        <v>-100</v>
      </c>
    </row>
    <row r="102" spans="1:7">
      <c r="A102" s="151" t="s">
        <v>1634</v>
      </c>
      <c r="B102" s="148"/>
      <c r="C102" s="148"/>
      <c r="D102" s="148"/>
      <c r="E102" s="148"/>
      <c r="F102" s="42"/>
      <c r="G102" s="42"/>
    </row>
    <row r="103" spans="1:7">
      <c r="A103" s="146" t="s">
        <v>1635</v>
      </c>
      <c r="B103" s="145">
        <v>1254</v>
      </c>
      <c r="C103" s="145">
        <v>1785</v>
      </c>
      <c r="D103" s="145">
        <v>2938</v>
      </c>
      <c r="E103" s="145">
        <v>1292</v>
      </c>
      <c r="F103" s="42">
        <f>ROUND(E103/D103*100,1)</f>
        <v>44</v>
      </c>
      <c r="G103" s="42">
        <f t="shared" ref="G102:G122" si="0">ROUND((E103-B103)/B103*100,1)</f>
        <v>3</v>
      </c>
    </row>
    <row r="104" spans="1:7">
      <c r="A104" s="147" t="s">
        <v>1636</v>
      </c>
      <c r="B104" s="148"/>
      <c r="C104" s="148"/>
      <c r="D104" s="148"/>
      <c r="E104" s="148"/>
      <c r="F104" s="42"/>
      <c r="G104" s="42"/>
    </row>
    <row r="105" spans="1:7">
      <c r="A105" s="147" t="s">
        <v>1637</v>
      </c>
      <c r="B105" s="148">
        <v>642</v>
      </c>
      <c r="C105" s="148"/>
      <c r="D105" s="148"/>
      <c r="E105" s="148"/>
      <c r="F105" s="42"/>
      <c r="G105" s="42">
        <f t="shared" si="0"/>
        <v>-100</v>
      </c>
    </row>
    <row r="106" spans="1:7">
      <c r="A106" s="147" t="s">
        <v>1638</v>
      </c>
      <c r="B106" s="148">
        <v>148</v>
      </c>
      <c r="C106" s="148"/>
      <c r="D106" s="148"/>
      <c r="E106" s="148"/>
      <c r="F106" s="42"/>
      <c r="G106" s="42">
        <f t="shared" si="0"/>
        <v>-100</v>
      </c>
    </row>
    <row r="107" spans="1:7">
      <c r="A107" s="147" t="s">
        <v>1639</v>
      </c>
      <c r="B107" s="148">
        <v>386</v>
      </c>
      <c r="C107" s="148"/>
      <c r="D107" s="148"/>
      <c r="E107" s="148"/>
      <c r="F107" s="42"/>
      <c r="G107" s="42">
        <f t="shared" si="0"/>
        <v>-100</v>
      </c>
    </row>
    <row r="108" spans="1:7">
      <c r="A108" s="149" t="s">
        <v>1640</v>
      </c>
      <c r="B108" s="148"/>
      <c r="C108" s="148"/>
      <c r="D108" s="148"/>
      <c r="E108" s="148"/>
      <c r="F108" s="42"/>
      <c r="G108" s="42"/>
    </row>
    <row r="109" spans="1:7">
      <c r="A109" s="147" t="s">
        <v>1641</v>
      </c>
      <c r="B109" s="148">
        <v>78</v>
      </c>
      <c r="C109" s="148"/>
      <c r="D109" s="148"/>
      <c r="E109" s="148"/>
      <c r="F109" s="42"/>
      <c r="G109" s="42">
        <f t="shared" si="0"/>
        <v>-100</v>
      </c>
    </row>
    <row r="110" spans="1:7">
      <c r="A110" s="147" t="s">
        <v>1642</v>
      </c>
      <c r="B110" s="148"/>
      <c r="C110" s="148"/>
      <c r="D110" s="148"/>
      <c r="E110" s="148"/>
      <c r="F110" s="42"/>
      <c r="G110" s="42"/>
    </row>
    <row r="111" spans="1:7">
      <c r="A111" s="149" t="s">
        <v>1643</v>
      </c>
      <c r="B111" s="148"/>
      <c r="C111" s="148"/>
      <c r="D111" s="148"/>
      <c r="E111" s="148"/>
      <c r="F111" s="42"/>
      <c r="G111" s="42"/>
    </row>
    <row r="112" spans="1:7">
      <c r="A112" s="149" t="s">
        <v>1644</v>
      </c>
      <c r="B112" s="148"/>
      <c r="C112" s="148"/>
      <c r="D112" s="148"/>
      <c r="E112" s="148"/>
      <c r="F112" s="42"/>
      <c r="G112" s="42"/>
    </row>
    <row r="113" spans="1:7">
      <c r="A113" s="147" t="s">
        <v>1645</v>
      </c>
      <c r="B113" s="148"/>
      <c r="C113" s="148"/>
      <c r="D113" s="148"/>
      <c r="E113" s="148"/>
      <c r="F113" s="42"/>
      <c r="G113" s="42"/>
    </row>
    <row r="114" spans="1:7">
      <c r="A114" s="147" t="s">
        <v>1646</v>
      </c>
      <c r="B114" s="148"/>
      <c r="C114" s="148"/>
      <c r="D114" s="148"/>
      <c r="E114" s="148"/>
      <c r="F114" s="42"/>
      <c r="G114" s="42"/>
    </row>
    <row r="115" spans="1:7">
      <c r="A115" s="146" t="s">
        <v>1534</v>
      </c>
      <c r="B115" s="145">
        <v>10067</v>
      </c>
      <c r="C115" s="145">
        <f>SUM(C116)</f>
        <v>11229</v>
      </c>
      <c r="D115" s="145">
        <v>8008</v>
      </c>
      <c r="E115" s="145">
        <v>8008</v>
      </c>
      <c r="F115" s="42">
        <f>ROUND(E115/D115*100,1)</f>
        <v>100</v>
      </c>
      <c r="G115" s="42">
        <f t="shared" si="0"/>
        <v>-20.5</v>
      </c>
    </row>
    <row r="116" spans="1:7">
      <c r="A116" s="146" t="s">
        <v>1647</v>
      </c>
      <c r="B116" s="145">
        <v>10067</v>
      </c>
      <c r="C116" s="145">
        <v>11229</v>
      </c>
      <c r="D116" s="148"/>
      <c r="E116" s="148"/>
      <c r="F116" s="42"/>
      <c r="G116" s="42">
        <f t="shared" si="0"/>
        <v>-100</v>
      </c>
    </row>
    <row r="117" spans="1:7">
      <c r="A117" s="146" t="s">
        <v>1540</v>
      </c>
      <c r="B117" s="145">
        <v>89</v>
      </c>
      <c r="C117" s="145">
        <f>SUM(C118)</f>
        <v>102</v>
      </c>
      <c r="D117" s="145">
        <v>67</v>
      </c>
      <c r="E117" s="145">
        <v>67</v>
      </c>
      <c r="F117" s="42">
        <f>ROUND(E117/D117*100,1)</f>
        <v>100</v>
      </c>
      <c r="G117" s="42">
        <f t="shared" si="0"/>
        <v>-24.7</v>
      </c>
    </row>
    <row r="118" spans="1:7">
      <c r="A118" s="146" t="s">
        <v>1648</v>
      </c>
      <c r="B118" s="145">
        <v>89</v>
      </c>
      <c r="C118" s="145">
        <v>102</v>
      </c>
      <c r="D118" s="148"/>
      <c r="E118" s="148"/>
      <c r="F118" s="42"/>
      <c r="G118" s="42">
        <f t="shared" si="0"/>
        <v>-100</v>
      </c>
    </row>
    <row r="119" spans="1:7">
      <c r="A119" s="146" t="s">
        <v>1546</v>
      </c>
      <c r="B119" s="145">
        <v>0</v>
      </c>
      <c r="C119" s="145">
        <f>SUM(C120:C121)</f>
        <v>0</v>
      </c>
      <c r="D119" s="145">
        <f>SUM(D120:D121)</f>
        <v>0</v>
      </c>
      <c r="E119" s="145">
        <f>SUM(E120:E121)</f>
        <v>0</v>
      </c>
      <c r="F119" s="42"/>
      <c r="G119" s="42"/>
    </row>
    <row r="120" spans="1:7">
      <c r="A120" s="146" t="s">
        <v>1304</v>
      </c>
      <c r="B120" s="148"/>
      <c r="C120" s="148"/>
      <c r="D120" s="148"/>
      <c r="E120" s="148"/>
      <c r="F120" s="42"/>
      <c r="G120" s="42"/>
    </row>
    <row r="121" spans="1:7">
      <c r="A121" s="146" t="s">
        <v>1649</v>
      </c>
      <c r="B121" s="148"/>
      <c r="C121" s="148"/>
      <c r="D121" s="148"/>
      <c r="E121" s="148"/>
      <c r="F121" s="42"/>
      <c r="G121" s="42"/>
    </row>
    <row r="122" spans="1:7">
      <c r="A122" s="144" t="s">
        <v>1547</v>
      </c>
      <c r="B122" s="145">
        <f>B117+B115+B98+B71+B90+B26+B15+B5+B119+B96+B24</f>
        <v>70646</v>
      </c>
      <c r="C122" s="145">
        <f>C117+C115+C98+C71+C90+C26+C15+C5+C119+C96+C24</f>
        <v>38570</v>
      </c>
      <c r="D122" s="145">
        <f>D117+D115+D98+D71+D90+D26+D15+D5+D119+D96+D24</f>
        <v>80395</v>
      </c>
      <c r="E122" s="145">
        <f>E117+E115+E98+E71+E90+E26+E15+E5+E119+E96+E24</f>
        <v>61227</v>
      </c>
      <c r="F122" s="42">
        <f>ROUND(E122/D122*100,1)</f>
        <v>76.2</v>
      </c>
      <c r="G122" s="42">
        <f t="shared" si="0"/>
        <v>-13.3</v>
      </c>
    </row>
  </sheetData>
  <mergeCells count="3">
    <mergeCell ref="A1:G1"/>
    <mergeCell ref="C3:G3"/>
    <mergeCell ref="A3:A4"/>
  </mergeCells>
  <pageMargins left="0.25" right="0.26" top="0.42" bottom="0.22" header="0.36" footer="0.23"/>
  <pageSetup paperSize="9" orientation="landscape" horizontalDpi="600" verticalDpi="600"/>
  <headerFooter alignWithMargins="0"/>
  <ignoredErrors>
    <ignoredError sqref="C99 C91" formulaRang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pane xSplit="1" ySplit="3" topLeftCell="B4" activePane="bottomRight" state="frozen"/>
      <selection/>
      <selection pane="topRight"/>
      <selection pane="bottomLeft"/>
      <selection pane="bottomRight" activeCell="I12" sqref="I12"/>
    </sheetView>
  </sheetViews>
  <sheetFormatPr defaultColWidth="9" defaultRowHeight="15.75" outlineLevelCol="3"/>
  <cols>
    <col min="1" max="1" width="36.25" style="127" customWidth="1"/>
    <col min="2" max="2" width="22.25" style="129" customWidth="1"/>
    <col min="3" max="3" width="33.375" style="127" customWidth="1"/>
    <col min="4" max="4" width="20.25" style="129" customWidth="1"/>
    <col min="5" max="16384" width="9" style="127"/>
  </cols>
  <sheetData>
    <row r="1" ht="28.5" customHeight="1" spans="1:4">
      <c r="A1" s="130" t="s">
        <v>1650</v>
      </c>
      <c r="B1" s="130"/>
      <c r="C1" s="130"/>
      <c r="D1" s="130"/>
    </row>
    <row r="2" ht="16.5" customHeight="1" spans="1:4">
      <c r="A2" s="131" t="s">
        <v>1651</v>
      </c>
      <c r="B2" s="131"/>
      <c r="C2" s="131"/>
      <c r="D2" s="131"/>
    </row>
    <row r="3" ht="18" customHeight="1" spans="1:4">
      <c r="A3" s="132" t="s">
        <v>32</v>
      </c>
      <c r="B3" s="132" t="s">
        <v>1283</v>
      </c>
      <c r="C3" s="132" t="s">
        <v>32</v>
      </c>
      <c r="D3" s="132" t="s">
        <v>1283</v>
      </c>
    </row>
    <row r="4" ht="18" customHeight="1" spans="1:4">
      <c r="A4" s="72" t="s">
        <v>1652</v>
      </c>
      <c r="B4" s="100">
        <v>9649</v>
      </c>
      <c r="C4" s="72" t="s">
        <v>1653</v>
      </c>
      <c r="D4" s="133">
        <v>61227</v>
      </c>
    </row>
    <row r="5" ht="18" customHeight="1" spans="1:4">
      <c r="A5" s="72" t="s">
        <v>1654</v>
      </c>
      <c r="B5" s="100">
        <f>SUM(B6:B9)</f>
        <v>9760</v>
      </c>
      <c r="C5" s="109" t="s">
        <v>1655</v>
      </c>
      <c r="D5" s="134"/>
    </row>
    <row r="6" ht="18" customHeight="1" spans="1:4">
      <c r="A6" s="109" t="s">
        <v>1656</v>
      </c>
      <c r="B6" s="135">
        <v>9760</v>
      </c>
      <c r="C6" s="109" t="s">
        <v>1657</v>
      </c>
      <c r="D6" s="134"/>
    </row>
    <row r="7" ht="18" customHeight="1" spans="1:4">
      <c r="A7" s="109" t="s">
        <v>1658</v>
      </c>
      <c r="B7" s="135"/>
      <c r="C7" s="109" t="s">
        <v>1659</v>
      </c>
      <c r="D7" s="134"/>
    </row>
    <row r="8" ht="18" customHeight="1" spans="1:4">
      <c r="A8" s="109" t="s">
        <v>1660</v>
      </c>
      <c r="B8" s="135"/>
      <c r="C8" s="72" t="s">
        <v>1661</v>
      </c>
      <c r="D8" s="133">
        <v>432</v>
      </c>
    </row>
    <row r="9" ht="18" customHeight="1" spans="1:4">
      <c r="A9" s="109" t="s">
        <v>1662</v>
      </c>
      <c r="B9" s="135"/>
      <c r="C9" s="109"/>
      <c r="D9" s="134"/>
    </row>
    <row r="10" ht="18" customHeight="1" spans="1:4">
      <c r="A10" s="72" t="s">
        <v>1663</v>
      </c>
      <c r="B10" s="100">
        <v>19363</v>
      </c>
      <c r="C10" s="109"/>
      <c r="D10" s="134"/>
    </row>
    <row r="11" ht="18" customHeight="1" spans="1:4">
      <c r="A11" s="72" t="s">
        <v>1664</v>
      </c>
      <c r="B11" s="100">
        <v>432</v>
      </c>
      <c r="C11" s="72" t="s">
        <v>1549</v>
      </c>
      <c r="D11" s="133">
        <v>0</v>
      </c>
    </row>
    <row r="12" ht="18" customHeight="1" spans="1:4">
      <c r="A12" s="109" t="s">
        <v>1665</v>
      </c>
      <c r="B12" s="135"/>
      <c r="C12" s="109" t="s">
        <v>1666</v>
      </c>
      <c r="D12" s="134"/>
    </row>
    <row r="13" ht="18" customHeight="1" spans="1:4">
      <c r="A13" s="109" t="s">
        <v>1667</v>
      </c>
      <c r="B13" s="135">
        <v>432</v>
      </c>
      <c r="C13" s="109" t="s">
        <v>1668</v>
      </c>
      <c r="D13" s="134"/>
    </row>
    <row r="14" ht="18" customHeight="1" spans="1:4">
      <c r="A14" s="72" t="s">
        <v>1669</v>
      </c>
      <c r="B14" s="100">
        <v>0</v>
      </c>
      <c r="C14" s="72" t="s">
        <v>1552</v>
      </c>
      <c r="D14" s="133">
        <v>18153</v>
      </c>
    </row>
    <row r="15" ht="18" customHeight="1" spans="1:4">
      <c r="A15" s="109" t="s">
        <v>1670</v>
      </c>
      <c r="B15" s="135"/>
      <c r="C15" s="109" t="s">
        <v>1671</v>
      </c>
      <c r="D15" s="134">
        <v>18153</v>
      </c>
    </row>
    <row r="16" ht="18" customHeight="1" spans="1:4">
      <c r="A16" s="109" t="s">
        <v>1672</v>
      </c>
      <c r="B16" s="135"/>
      <c r="C16" s="109" t="s">
        <v>1673</v>
      </c>
      <c r="D16" s="134"/>
    </row>
    <row r="17" ht="18" customHeight="1" spans="1:4">
      <c r="A17" s="72" t="s">
        <v>1674</v>
      </c>
      <c r="B17" s="100">
        <v>62581</v>
      </c>
      <c r="C17" s="109" t="s">
        <v>1551</v>
      </c>
      <c r="D17" s="134"/>
    </row>
    <row r="18" ht="18" customHeight="1" spans="1:4">
      <c r="A18" s="109" t="s">
        <v>1675</v>
      </c>
      <c r="B18" s="135">
        <v>62581</v>
      </c>
      <c r="C18" s="109"/>
      <c r="D18" s="134"/>
    </row>
    <row r="19" ht="18" customHeight="1" spans="1:4">
      <c r="A19" s="109" t="s">
        <v>1676</v>
      </c>
      <c r="B19" s="135"/>
      <c r="C19" s="109" t="s">
        <v>1677</v>
      </c>
      <c r="D19" s="134"/>
    </row>
    <row r="20" ht="18" customHeight="1" spans="1:4">
      <c r="A20" s="109" t="s">
        <v>1656</v>
      </c>
      <c r="B20" s="136"/>
      <c r="C20" s="109" t="s">
        <v>1657</v>
      </c>
      <c r="D20" s="134"/>
    </row>
    <row r="21" ht="18" customHeight="1" spans="1:4">
      <c r="A21" s="109" t="s">
        <v>1658</v>
      </c>
      <c r="B21" s="136"/>
      <c r="C21" s="109" t="s">
        <v>1659</v>
      </c>
      <c r="D21" s="134"/>
    </row>
    <row r="22" spans="1:4">
      <c r="A22" s="109" t="s">
        <v>1678</v>
      </c>
      <c r="B22" s="136"/>
      <c r="C22" s="109" t="s">
        <v>1679</v>
      </c>
      <c r="D22" s="134"/>
    </row>
    <row r="23" s="127" customFormat="1" spans="1:4">
      <c r="A23" s="109"/>
      <c r="B23" s="136"/>
      <c r="C23" s="109" t="s">
        <v>1680</v>
      </c>
      <c r="D23" s="134"/>
    </row>
    <row r="24" s="127" customFormat="1" spans="1:4">
      <c r="A24" s="109"/>
      <c r="B24" s="136"/>
      <c r="C24" s="72" t="s">
        <v>1681</v>
      </c>
      <c r="D24" s="133">
        <v>21973</v>
      </c>
    </row>
    <row r="25" s="128" customFormat="1" spans="1:4">
      <c r="A25" s="72" t="s">
        <v>1682</v>
      </c>
      <c r="B25" s="100">
        <f>B4+B5+B10+B17+B11</f>
        <v>101785</v>
      </c>
      <c r="C25" s="72" t="s">
        <v>1683</v>
      </c>
      <c r="D25" s="133">
        <f>D24+D11+D8+D4+D14</f>
        <v>101785</v>
      </c>
    </row>
  </sheetData>
  <mergeCells count="2">
    <mergeCell ref="A1:D1"/>
    <mergeCell ref="A2:D2"/>
  </mergeCells>
  <pageMargins left="0.71" right="0.71" top="0.75" bottom="0.75" header="0.31" footer="0.31"/>
  <pageSetup paperSize="9" orientation="landscape" horizontalDpi="600" verticalDpi="600"/>
  <headerFooter/>
  <ignoredErrors>
    <ignoredError sqref="B5" formulaRange="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workbookViewId="0">
      <selection activeCell="F30" sqref="F30"/>
    </sheetView>
  </sheetViews>
  <sheetFormatPr defaultColWidth="9" defaultRowHeight="15.75" outlineLevelCol="7"/>
  <cols>
    <col min="1" max="1" width="59.625" style="63" customWidth="1"/>
    <col min="2" max="2" width="21.375" style="64" customWidth="1"/>
    <col min="3" max="4" width="11.625" style="64" customWidth="1"/>
    <col min="5" max="5" width="11.625" style="113" customWidth="1"/>
    <col min="6" max="6" width="11.625" style="64" customWidth="1"/>
    <col min="7" max="7" width="9.75" style="114"/>
    <col min="8" max="8" width="9" style="115" customWidth="1"/>
    <col min="9" max="16384" width="9" style="63"/>
  </cols>
  <sheetData>
    <row r="1" s="63" customFormat="1" ht="26.25" customHeight="1" spans="2:8">
      <c r="B1" s="64"/>
      <c r="C1" s="64"/>
      <c r="D1" s="64"/>
      <c r="E1" s="113"/>
      <c r="F1" s="64"/>
      <c r="G1" s="114"/>
      <c r="H1" s="115"/>
    </row>
    <row r="2" s="111" customFormat="1" ht="39" customHeight="1" spans="1:8">
      <c r="A2" s="116" t="s">
        <v>15</v>
      </c>
      <c r="B2" s="116"/>
      <c r="C2" s="117"/>
      <c r="D2" s="117"/>
      <c r="E2" s="117"/>
      <c r="F2" s="117"/>
      <c r="G2" s="117"/>
      <c r="H2" s="117"/>
    </row>
    <row r="3" s="112" customFormat="1" ht="20.1" customHeight="1" spans="1:7">
      <c r="A3" s="66"/>
      <c r="B3" s="67" t="s">
        <v>31</v>
      </c>
      <c r="C3" s="118"/>
      <c r="D3" s="118"/>
      <c r="E3" s="67"/>
      <c r="F3" s="118"/>
      <c r="G3" s="118"/>
    </row>
    <row r="4" s="63" customFormat="1" ht="20.1" customHeight="1" spans="1:8">
      <c r="A4" s="68" t="s">
        <v>32</v>
      </c>
      <c r="B4" s="69" t="s">
        <v>1425</v>
      </c>
      <c r="C4" s="64"/>
      <c r="D4" s="64"/>
      <c r="E4" s="113"/>
      <c r="F4" s="64"/>
      <c r="G4" s="114"/>
      <c r="H4" s="115"/>
    </row>
    <row r="5" s="63" customFormat="1" ht="20.1" customHeight="1" spans="1:8">
      <c r="A5" s="70" t="s">
        <v>1281</v>
      </c>
      <c r="B5" s="71"/>
      <c r="C5" s="64"/>
      <c r="D5" s="64"/>
      <c r="E5" s="113"/>
      <c r="F5" s="64"/>
      <c r="G5" s="114"/>
      <c r="H5" s="115"/>
    </row>
    <row r="6" s="63" customFormat="1" ht="20.1" customHeight="1" spans="1:8">
      <c r="A6" s="119" t="s">
        <v>885</v>
      </c>
      <c r="B6" s="73"/>
      <c r="C6" s="64"/>
      <c r="D6" s="64"/>
      <c r="E6" s="113"/>
      <c r="F6" s="64"/>
      <c r="G6" s="114"/>
      <c r="H6" s="115"/>
    </row>
    <row r="7" s="63" customFormat="1" ht="20.1" customHeight="1" spans="1:8">
      <c r="A7" s="120" t="s">
        <v>1684</v>
      </c>
      <c r="B7" s="73"/>
      <c r="C7" s="64"/>
      <c r="D7" s="64"/>
      <c r="E7" s="113"/>
      <c r="F7" s="64"/>
      <c r="G7" s="114"/>
      <c r="H7" s="115"/>
    </row>
    <row r="8" s="63" customFormat="1" ht="20.1" customHeight="1" spans="1:8">
      <c r="A8" s="121" t="s">
        <v>1685</v>
      </c>
      <c r="B8" s="73"/>
      <c r="C8" s="64"/>
      <c r="D8" s="64"/>
      <c r="E8" s="113"/>
      <c r="F8" s="64"/>
      <c r="G8" s="114"/>
      <c r="H8" s="115"/>
    </row>
    <row r="9" s="63" customFormat="1" ht="20.1" customHeight="1" spans="1:8">
      <c r="A9" s="121" t="s">
        <v>1686</v>
      </c>
      <c r="B9" s="73"/>
      <c r="C9" s="64"/>
      <c r="D9" s="64"/>
      <c r="E9" s="113"/>
      <c r="F9" s="64"/>
      <c r="G9" s="114"/>
      <c r="H9" s="115"/>
    </row>
    <row r="10" s="63" customFormat="1" ht="20.1" customHeight="1" spans="1:8">
      <c r="A10" s="121" t="s">
        <v>1687</v>
      </c>
      <c r="B10" s="73"/>
      <c r="C10" s="64"/>
      <c r="D10" s="64"/>
      <c r="E10" s="113"/>
      <c r="F10" s="64"/>
      <c r="G10" s="114"/>
      <c r="H10" s="115"/>
    </row>
    <row r="11" s="63" customFormat="1" ht="20.1" customHeight="1" spans="1:8">
      <c r="A11" s="122" t="s">
        <v>1688</v>
      </c>
      <c r="B11" s="73"/>
      <c r="C11" s="64"/>
      <c r="D11" s="64"/>
      <c r="E11" s="113"/>
      <c r="F11" s="64"/>
      <c r="G11" s="114"/>
      <c r="H11" s="115"/>
    </row>
    <row r="12" s="63" customFormat="1" ht="20.1" customHeight="1" spans="1:8">
      <c r="A12" s="122" t="s">
        <v>1689</v>
      </c>
      <c r="B12" s="73"/>
      <c r="C12" s="64"/>
      <c r="D12" s="64"/>
      <c r="E12" s="113"/>
      <c r="F12" s="64"/>
      <c r="G12" s="114"/>
      <c r="H12" s="115"/>
    </row>
    <row r="13" s="63" customFormat="1" ht="20.1" customHeight="1" spans="1:8">
      <c r="A13" s="122" t="s">
        <v>1690</v>
      </c>
      <c r="B13" s="73"/>
      <c r="C13" s="64"/>
      <c r="D13" s="64"/>
      <c r="E13" s="113"/>
      <c r="F13" s="64"/>
      <c r="G13" s="114"/>
      <c r="H13" s="115"/>
    </row>
    <row r="14" s="63" customFormat="1" ht="20.1" customHeight="1" spans="1:8">
      <c r="A14" s="122" t="s">
        <v>1691</v>
      </c>
      <c r="B14" s="73"/>
      <c r="C14" s="64"/>
      <c r="D14" s="64"/>
      <c r="E14" s="113"/>
      <c r="F14" s="64"/>
      <c r="G14" s="114"/>
      <c r="H14" s="115"/>
    </row>
    <row r="15" s="63" customFormat="1" ht="20.1" customHeight="1" spans="1:8">
      <c r="A15" s="122" t="s">
        <v>1692</v>
      </c>
      <c r="B15" s="73"/>
      <c r="C15" s="64"/>
      <c r="D15" s="64"/>
      <c r="E15" s="113"/>
      <c r="F15" s="64"/>
      <c r="G15" s="114"/>
      <c r="H15" s="115"/>
    </row>
    <row r="16" s="63" customFormat="1" ht="20.1" customHeight="1" spans="1:8">
      <c r="A16" s="122" t="s">
        <v>1693</v>
      </c>
      <c r="B16" s="73"/>
      <c r="C16" s="64"/>
      <c r="D16" s="64"/>
      <c r="E16" s="113"/>
      <c r="F16" s="64"/>
      <c r="G16" s="114"/>
      <c r="H16" s="115"/>
    </row>
    <row r="17" s="63" customFormat="1" ht="20.1" customHeight="1" spans="1:8">
      <c r="A17" s="122" t="s">
        <v>1694</v>
      </c>
      <c r="B17" s="73"/>
      <c r="C17" s="64"/>
      <c r="D17" s="64"/>
      <c r="E17" s="113"/>
      <c r="F17" s="64"/>
      <c r="G17" s="114"/>
      <c r="H17" s="115"/>
    </row>
    <row r="18" s="63" customFormat="1" ht="20.1" customHeight="1" spans="1:8">
      <c r="A18" s="122" t="s">
        <v>1695</v>
      </c>
      <c r="B18" s="73"/>
      <c r="C18" s="64"/>
      <c r="D18" s="64"/>
      <c r="E18" s="113"/>
      <c r="F18" s="64"/>
      <c r="G18" s="114"/>
      <c r="H18" s="115"/>
    </row>
    <row r="19" s="63" customFormat="1" ht="20.1" customHeight="1" spans="1:8">
      <c r="A19" s="122" t="s">
        <v>1696</v>
      </c>
      <c r="B19" s="73"/>
      <c r="C19" s="64"/>
      <c r="D19" s="64"/>
      <c r="E19" s="113"/>
      <c r="F19" s="64"/>
      <c r="G19" s="114"/>
      <c r="H19" s="115"/>
    </row>
    <row r="20" s="63" customFormat="1" ht="20.1" customHeight="1" spans="1:8">
      <c r="A20" s="122" t="s">
        <v>1697</v>
      </c>
      <c r="B20" s="73"/>
      <c r="C20" s="64"/>
      <c r="D20" s="64"/>
      <c r="E20" s="113"/>
      <c r="F20" s="64"/>
      <c r="G20" s="114"/>
      <c r="H20" s="115"/>
    </row>
    <row r="21" s="63" customFormat="1" ht="20.1" customHeight="1" spans="1:8">
      <c r="A21" s="122" t="s">
        <v>1584</v>
      </c>
      <c r="B21" s="73"/>
      <c r="C21" s="64"/>
      <c r="D21" s="64"/>
      <c r="E21" s="113"/>
      <c r="F21" s="64"/>
      <c r="G21" s="114"/>
      <c r="H21" s="115"/>
    </row>
    <row r="22" s="63" customFormat="1" ht="20.1" customHeight="1" spans="1:8">
      <c r="A22" s="122" t="s">
        <v>1585</v>
      </c>
      <c r="B22" s="73"/>
      <c r="C22" s="64"/>
      <c r="D22" s="64"/>
      <c r="E22" s="113"/>
      <c r="F22" s="64"/>
      <c r="G22" s="114"/>
      <c r="H22" s="115"/>
    </row>
    <row r="23" s="63" customFormat="1" ht="20.1" customHeight="1" spans="1:8">
      <c r="A23" s="123" t="s">
        <v>1698</v>
      </c>
      <c r="B23" s="73"/>
      <c r="C23" s="64"/>
      <c r="D23" s="64"/>
      <c r="E23" s="113"/>
      <c r="F23" s="64"/>
      <c r="G23" s="114"/>
      <c r="H23" s="115"/>
    </row>
    <row r="24" s="63" customFormat="1" ht="20.1" customHeight="1" spans="1:8">
      <c r="A24" s="122" t="s">
        <v>1685</v>
      </c>
      <c r="B24" s="73"/>
      <c r="C24" s="64"/>
      <c r="D24" s="64"/>
      <c r="E24" s="113"/>
      <c r="F24" s="64"/>
      <c r="G24" s="114"/>
      <c r="H24" s="115"/>
    </row>
    <row r="25" s="63" customFormat="1" ht="20.1" customHeight="1" spans="1:8">
      <c r="A25" s="122" t="s">
        <v>1686</v>
      </c>
      <c r="B25" s="73"/>
      <c r="C25" s="64"/>
      <c r="D25" s="64"/>
      <c r="E25" s="113"/>
      <c r="F25" s="64"/>
      <c r="G25" s="114"/>
      <c r="H25" s="115"/>
    </row>
    <row r="26" s="63" customFormat="1" ht="20.1" customHeight="1" spans="1:8">
      <c r="A26" s="121" t="s">
        <v>1699</v>
      </c>
      <c r="B26" s="73"/>
      <c r="C26" s="64"/>
      <c r="D26" s="64"/>
      <c r="E26" s="113"/>
      <c r="F26" s="64"/>
      <c r="G26" s="114"/>
      <c r="H26" s="115"/>
    </row>
    <row r="27" s="63" customFormat="1" ht="20.1" customHeight="1" spans="1:8">
      <c r="A27" s="123" t="s">
        <v>1700</v>
      </c>
      <c r="B27" s="73"/>
      <c r="C27" s="64"/>
      <c r="D27" s="64"/>
      <c r="E27" s="113"/>
      <c r="F27" s="64"/>
      <c r="G27" s="114"/>
      <c r="H27" s="115"/>
    </row>
    <row r="28" s="63" customFormat="1" ht="20.1" customHeight="1" spans="1:8">
      <c r="A28" s="123" t="s">
        <v>1701</v>
      </c>
      <c r="B28" s="73"/>
      <c r="C28" s="64"/>
      <c r="D28" s="64"/>
      <c r="E28" s="113"/>
      <c r="F28" s="64"/>
      <c r="G28" s="114"/>
      <c r="H28" s="115"/>
    </row>
    <row r="29" s="63" customFormat="1" ht="20.1" customHeight="1" spans="1:8">
      <c r="A29" s="122" t="s">
        <v>1702</v>
      </c>
      <c r="B29" s="73"/>
      <c r="C29" s="64"/>
      <c r="D29" s="64"/>
      <c r="E29" s="113"/>
      <c r="F29" s="64"/>
      <c r="G29" s="114"/>
      <c r="H29" s="115"/>
    </row>
    <row r="30" s="63" customFormat="1" ht="20.1" customHeight="1" spans="1:8">
      <c r="A30" s="122" t="s">
        <v>1703</v>
      </c>
      <c r="B30" s="73"/>
      <c r="C30" s="64"/>
      <c r="D30" s="64"/>
      <c r="E30" s="113"/>
      <c r="F30" s="64"/>
      <c r="G30" s="114"/>
      <c r="H30" s="115"/>
    </row>
    <row r="31" s="63" customFormat="1" ht="20.1" customHeight="1" spans="1:8">
      <c r="A31" s="122" t="s">
        <v>1704</v>
      </c>
      <c r="B31" s="73"/>
      <c r="C31" s="64"/>
      <c r="D31" s="64"/>
      <c r="E31" s="113"/>
      <c r="F31" s="64"/>
      <c r="G31" s="114"/>
      <c r="H31" s="115"/>
    </row>
    <row r="32" s="63" customFormat="1" ht="20.1" customHeight="1" spans="1:8">
      <c r="A32" s="121" t="s">
        <v>1705</v>
      </c>
      <c r="B32" s="73"/>
      <c r="C32" s="64"/>
      <c r="D32" s="64"/>
      <c r="E32" s="113"/>
      <c r="F32" s="64"/>
      <c r="G32" s="114"/>
      <c r="H32" s="115"/>
    </row>
    <row r="33" s="63" customFormat="1" ht="20.1" customHeight="1" spans="1:8">
      <c r="A33" s="122" t="s">
        <v>1706</v>
      </c>
      <c r="B33" s="73"/>
      <c r="C33" s="64"/>
      <c r="D33" s="64"/>
      <c r="E33" s="113"/>
      <c r="F33" s="64"/>
      <c r="G33" s="114"/>
      <c r="H33" s="115"/>
    </row>
    <row r="34" s="63" customFormat="1" ht="20.1" customHeight="1" spans="1:8">
      <c r="A34" s="123" t="s">
        <v>1707</v>
      </c>
      <c r="B34" s="73"/>
      <c r="C34" s="64"/>
      <c r="D34" s="64"/>
      <c r="E34" s="113"/>
      <c r="F34" s="64"/>
      <c r="G34" s="114"/>
      <c r="H34" s="115"/>
    </row>
    <row r="35" s="63" customFormat="1" ht="20.1" customHeight="1" spans="1:8">
      <c r="A35" s="122" t="s">
        <v>1708</v>
      </c>
      <c r="B35" s="73"/>
      <c r="C35" s="64"/>
      <c r="D35" s="64"/>
      <c r="E35" s="113"/>
      <c r="F35" s="64"/>
      <c r="G35" s="114"/>
      <c r="H35" s="115"/>
    </row>
    <row r="36" s="63" customFormat="1" ht="20.1" customHeight="1" spans="1:8">
      <c r="A36" s="122" t="s">
        <v>1709</v>
      </c>
      <c r="B36" s="73"/>
      <c r="C36" s="64"/>
      <c r="D36" s="64"/>
      <c r="E36" s="113"/>
      <c r="F36" s="64"/>
      <c r="G36" s="114"/>
      <c r="H36" s="115"/>
    </row>
    <row r="37" s="63" customFormat="1" ht="20.1" customHeight="1" spans="1:8">
      <c r="A37" s="122" t="s">
        <v>1710</v>
      </c>
      <c r="B37" s="73"/>
      <c r="C37" s="64"/>
      <c r="D37" s="64"/>
      <c r="E37" s="113"/>
      <c r="F37" s="64"/>
      <c r="G37" s="114"/>
      <c r="H37" s="115"/>
    </row>
    <row r="38" s="63" customFormat="1" ht="20.1" customHeight="1" spans="1:8">
      <c r="A38" s="119" t="s">
        <v>1341</v>
      </c>
      <c r="B38" s="73"/>
      <c r="C38" s="64"/>
      <c r="D38" s="64"/>
      <c r="E38" s="113"/>
      <c r="F38" s="64"/>
      <c r="G38" s="114"/>
      <c r="H38" s="115"/>
    </row>
    <row r="39" s="63" customFormat="1" ht="20.1" customHeight="1" spans="1:8">
      <c r="A39" s="124" t="s">
        <v>1711</v>
      </c>
      <c r="B39" s="73"/>
      <c r="C39" s="64"/>
      <c r="D39" s="64"/>
      <c r="E39" s="113"/>
      <c r="F39" s="64"/>
      <c r="G39" s="114"/>
      <c r="H39" s="115"/>
    </row>
    <row r="40" s="63" customFormat="1" ht="20.1" customHeight="1" spans="1:8">
      <c r="A40" s="125" t="s">
        <v>1712</v>
      </c>
      <c r="B40" s="73"/>
      <c r="C40" s="64"/>
      <c r="D40" s="64"/>
      <c r="E40" s="113"/>
      <c r="F40" s="64"/>
      <c r="G40" s="114"/>
      <c r="H40" s="115"/>
    </row>
    <row r="41" s="63" customFormat="1" spans="1:8">
      <c r="A41" s="126" t="s">
        <v>1713</v>
      </c>
      <c r="B41" s="126"/>
      <c r="C41" s="64"/>
      <c r="D41" s="64"/>
      <c r="E41" s="113"/>
      <c r="F41" s="64"/>
      <c r="G41" s="114"/>
      <c r="H41" s="115"/>
    </row>
  </sheetData>
  <mergeCells count="2">
    <mergeCell ref="A2:B2"/>
    <mergeCell ref="A41:B41"/>
  </mergeCells>
  <pageMargins left="0.75" right="0.75" top="1" bottom="1" header="0.5" footer="0.5"/>
  <pageSetup paperSize="9" scale="8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workbookViewId="0">
      <pane xSplit="1" ySplit="4" topLeftCell="B43" activePane="bottomRight" state="frozen"/>
      <selection/>
      <selection pane="topRight"/>
      <selection pane="bottomLeft"/>
      <selection pane="bottomRight" activeCell="J46" sqref="J46"/>
    </sheetView>
  </sheetViews>
  <sheetFormatPr defaultColWidth="9" defaultRowHeight="15.75" outlineLevelCol="6"/>
  <cols>
    <col min="1" max="1" width="42.25" style="97"/>
    <col min="2" max="2" width="12.5" customWidth="1"/>
    <col min="3" max="3" width="10.375" customWidth="1"/>
    <col min="4" max="4" width="12.5" customWidth="1"/>
    <col min="5" max="5" width="10.5" customWidth="1"/>
    <col min="6" max="6" width="10.25" customWidth="1"/>
    <col min="7" max="7" width="12.375" customWidth="1"/>
  </cols>
  <sheetData>
    <row r="1" ht="28.5" customHeight="1" spans="1:7">
      <c r="A1" s="98" t="s">
        <v>17</v>
      </c>
      <c r="B1" s="98"/>
      <c r="C1" s="98"/>
      <c r="D1" s="98"/>
      <c r="E1" s="98"/>
      <c r="F1" s="98"/>
      <c r="G1" s="98"/>
    </row>
    <row r="2" ht="16.5" customHeight="1" spans="1:7">
      <c r="A2" s="99"/>
      <c r="G2" s="28" t="s">
        <v>31</v>
      </c>
    </row>
    <row r="3" s="96" customFormat="1" ht="24.75" customHeight="1" spans="1:7">
      <c r="A3" s="100" t="s">
        <v>32</v>
      </c>
      <c r="B3" s="69" t="s">
        <v>33</v>
      </c>
      <c r="C3" s="102" t="s">
        <v>34</v>
      </c>
      <c r="D3" s="102"/>
      <c r="E3" s="102"/>
      <c r="F3" s="102"/>
      <c r="G3" s="102"/>
    </row>
    <row r="4" s="96" customFormat="1" ht="44" customHeight="1" spans="1:7">
      <c r="A4" s="100"/>
      <c r="B4" s="107" t="s">
        <v>1714</v>
      </c>
      <c r="C4" s="107" t="s">
        <v>36</v>
      </c>
      <c r="D4" s="107" t="s">
        <v>37</v>
      </c>
      <c r="E4" s="107" t="s">
        <v>38</v>
      </c>
      <c r="F4" s="106" t="s">
        <v>267</v>
      </c>
      <c r="G4" s="106" t="s">
        <v>1555</v>
      </c>
    </row>
    <row r="5" ht="16.5" customHeight="1" spans="1:7">
      <c r="A5" s="108" t="s">
        <v>1715</v>
      </c>
      <c r="B5" s="105"/>
      <c r="C5" s="5"/>
      <c r="D5" s="5"/>
      <c r="E5" s="5"/>
      <c r="F5" s="5"/>
      <c r="G5" s="5"/>
    </row>
    <row r="6" ht="16.5" customHeight="1" spans="1:7">
      <c r="A6" s="104" t="s">
        <v>1716</v>
      </c>
      <c r="B6" s="105"/>
      <c r="C6" s="5"/>
      <c r="D6" s="5"/>
      <c r="E6" s="5"/>
      <c r="F6" s="5"/>
      <c r="G6" s="5"/>
    </row>
    <row r="7" ht="16.5" customHeight="1" spans="1:7">
      <c r="A7" s="104" t="s">
        <v>1717</v>
      </c>
      <c r="B7" s="105"/>
      <c r="C7" s="5"/>
      <c r="D7" s="5"/>
      <c r="E7" s="5"/>
      <c r="F7" s="5"/>
      <c r="G7" s="5"/>
    </row>
    <row r="8" ht="16.5" customHeight="1" spans="1:7">
      <c r="A8" s="104" t="s">
        <v>1718</v>
      </c>
      <c r="B8" s="105"/>
      <c r="C8" s="5"/>
      <c r="D8" s="5"/>
      <c r="E8" s="5"/>
      <c r="F8" s="5"/>
      <c r="G8" s="5"/>
    </row>
    <row r="9" ht="16.5" customHeight="1" spans="1:7">
      <c r="A9" s="104" t="s">
        <v>1719</v>
      </c>
      <c r="B9" s="105"/>
      <c r="C9" s="5"/>
      <c r="D9" s="5"/>
      <c r="E9" s="5"/>
      <c r="F9" s="5"/>
      <c r="G9" s="5"/>
    </row>
    <row r="10" ht="16.5" customHeight="1" spans="1:7">
      <c r="A10" s="104" t="s">
        <v>1720</v>
      </c>
      <c r="B10" s="105"/>
      <c r="C10" s="5"/>
      <c r="D10" s="5"/>
      <c r="E10" s="5"/>
      <c r="F10" s="5"/>
      <c r="G10" s="5"/>
    </row>
    <row r="11" ht="16.5" customHeight="1" spans="1:7">
      <c r="A11" s="104" t="s">
        <v>1721</v>
      </c>
      <c r="B11" s="105"/>
      <c r="C11" s="5"/>
      <c r="D11" s="5"/>
      <c r="E11" s="5"/>
      <c r="F11" s="5"/>
      <c r="G11" s="5"/>
    </row>
    <row r="12" ht="16.5" customHeight="1" spans="1:7">
      <c r="A12" s="104" t="s">
        <v>1722</v>
      </c>
      <c r="B12" s="105"/>
      <c r="C12" s="5"/>
      <c r="D12" s="5"/>
      <c r="E12" s="5"/>
      <c r="F12" s="5"/>
      <c r="G12" s="5"/>
    </row>
    <row r="13" ht="16.5" customHeight="1" spans="1:7">
      <c r="A13" s="104" t="s">
        <v>1723</v>
      </c>
      <c r="B13" s="105"/>
      <c r="C13" s="5"/>
      <c r="D13" s="5"/>
      <c r="E13" s="5"/>
      <c r="F13" s="5"/>
      <c r="G13" s="5"/>
    </row>
    <row r="14" ht="16.5" customHeight="1" spans="1:7">
      <c r="A14" s="104" t="s">
        <v>1724</v>
      </c>
      <c r="B14" s="105"/>
      <c r="C14" s="5"/>
      <c r="D14" s="5"/>
      <c r="E14" s="5"/>
      <c r="F14" s="5"/>
      <c r="G14" s="5"/>
    </row>
    <row r="15" ht="16.5" customHeight="1" spans="1:7">
      <c r="A15" s="104" t="s">
        <v>1725</v>
      </c>
      <c r="B15" s="105"/>
      <c r="C15" s="5"/>
      <c r="D15" s="5"/>
      <c r="E15" s="5"/>
      <c r="F15" s="5"/>
      <c r="G15" s="5"/>
    </row>
    <row r="16" ht="16.5" customHeight="1" spans="1:7">
      <c r="A16" s="104" t="s">
        <v>1726</v>
      </c>
      <c r="B16" s="105"/>
      <c r="C16" s="5"/>
      <c r="D16" s="5"/>
      <c r="E16" s="5"/>
      <c r="F16" s="5"/>
      <c r="G16" s="5"/>
    </row>
    <row r="17" ht="16.5" customHeight="1" spans="1:7">
      <c r="A17" s="104" t="s">
        <v>1727</v>
      </c>
      <c r="B17" s="105"/>
      <c r="C17" s="5"/>
      <c r="D17" s="5"/>
      <c r="E17" s="5"/>
      <c r="F17" s="5"/>
      <c r="G17" s="5"/>
    </row>
    <row r="18" ht="16.5" customHeight="1" spans="1:7">
      <c r="A18" s="104" t="s">
        <v>1728</v>
      </c>
      <c r="B18" s="105"/>
      <c r="C18" s="5"/>
      <c r="D18" s="5"/>
      <c r="E18" s="5"/>
      <c r="F18" s="5"/>
      <c r="G18" s="5"/>
    </row>
    <row r="19" ht="16.5" customHeight="1" spans="1:7">
      <c r="A19" s="104" t="s">
        <v>1729</v>
      </c>
      <c r="B19" s="105"/>
      <c r="C19" s="5"/>
      <c r="D19" s="5"/>
      <c r="E19" s="5"/>
      <c r="F19" s="5"/>
      <c r="G19" s="5"/>
    </row>
    <row r="20" ht="16.5" customHeight="1" spans="1:7">
      <c r="A20" s="104" t="s">
        <v>1730</v>
      </c>
      <c r="B20" s="105"/>
      <c r="C20" s="5"/>
      <c r="D20" s="5"/>
      <c r="E20" s="5"/>
      <c r="F20" s="5"/>
      <c r="G20" s="5"/>
    </row>
    <row r="21" ht="16.5" customHeight="1" spans="1:7">
      <c r="A21" s="104" t="s">
        <v>1731</v>
      </c>
      <c r="B21" s="105"/>
      <c r="C21" s="5"/>
      <c r="D21" s="5"/>
      <c r="E21" s="5"/>
      <c r="F21" s="5"/>
      <c r="G21" s="5"/>
    </row>
    <row r="22" ht="16.5" customHeight="1" spans="1:7">
      <c r="A22" s="104" t="s">
        <v>1732</v>
      </c>
      <c r="B22" s="105"/>
      <c r="C22" s="5"/>
      <c r="D22" s="5"/>
      <c r="E22" s="5"/>
      <c r="F22" s="5"/>
      <c r="G22" s="5"/>
    </row>
    <row r="23" ht="16.5" customHeight="1" spans="1:7">
      <c r="A23" s="104"/>
      <c r="B23" s="105"/>
      <c r="C23" s="5"/>
      <c r="D23" s="5"/>
      <c r="E23" s="5"/>
      <c r="F23" s="5"/>
      <c r="G23" s="5"/>
    </row>
    <row r="24" ht="16.5" customHeight="1" spans="1:7">
      <c r="A24" s="104" t="s">
        <v>1733</v>
      </c>
      <c r="B24" s="105"/>
      <c r="C24" s="5"/>
      <c r="D24" s="5"/>
      <c r="E24" s="5"/>
      <c r="F24" s="5"/>
      <c r="G24" s="5"/>
    </row>
    <row r="25" ht="16.5" customHeight="1" spans="1:7">
      <c r="A25" s="104" t="s">
        <v>1734</v>
      </c>
      <c r="B25" s="105"/>
      <c r="C25" s="5"/>
      <c r="D25" s="5"/>
      <c r="E25" s="5"/>
      <c r="F25" s="5"/>
      <c r="G25" s="5"/>
    </row>
    <row r="26" ht="16.5" customHeight="1" spans="1:7">
      <c r="A26" s="104" t="s">
        <v>1735</v>
      </c>
      <c r="B26" s="105"/>
      <c r="C26" s="5"/>
      <c r="D26" s="5"/>
      <c r="E26" s="5"/>
      <c r="F26" s="5"/>
      <c r="G26" s="5"/>
    </row>
    <row r="27" ht="16.5" customHeight="1" spans="1:7">
      <c r="A27" s="104" t="s">
        <v>1736</v>
      </c>
      <c r="B27" s="105"/>
      <c r="C27" s="5"/>
      <c r="D27" s="5"/>
      <c r="E27" s="5"/>
      <c r="F27" s="5"/>
      <c r="G27" s="5"/>
    </row>
    <row r="28" ht="16.5" customHeight="1" spans="1:7">
      <c r="A28" s="104" t="s">
        <v>1737</v>
      </c>
      <c r="B28" s="105"/>
      <c r="C28" s="5"/>
      <c r="D28" s="5"/>
      <c r="E28" s="5"/>
      <c r="F28" s="5"/>
      <c r="G28" s="5"/>
    </row>
    <row r="29" ht="16.5" customHeight="1" spans="1:7">
      <c r="A29" s="104" t="s">
        <v>1738</v>
      </c>
      <c r="B29" s="105"/>
      <c r="C29" s="5"/>
      <c r="D29" s="5"/>
      <c r="E29" s="5"/>
      <c r="F29" s="5"/>
      <c r="G29" s="5"/>
    </row>
    <row r="30" ht="16.5" customHeight="1" spans="1:7">
      <c r="A30" s="104" t="s">
        <v>1739</v>
      </c>
      <c r="B30" s="105"/>
      <c r="C30" s="5"/>
      <c r="D30" s="5"/>
      <c r="E30" s="5"/>
      <c r="F30" s="5"/>
      <c r="G30" s="5"/>
    </row>
    <row r="31" ht="16.5" customHeight="1" spans="1:7">
      <c r="A31" s="104" t="s">
        <v>1740</v>
      </c>
      <c r="B31" s="105"/>
      <c r="C31" s="5"/>
      <c r="D31" s="5"/>
      <c r="E31" s="5"/>
      <c r="F31" s="5"/>
      <c r="G31" s="5"/>
    </row>
    <row r="32" ht="16.5" customHeight="1" spans="1:7">
      <c r="A32" s="104" t="s">
        <v>1741</v>
      </c>
      <c r="B32" s="105"/>
      <c r="C32" s="5"/>
      <c r="D32" s="5"/>
      <c r="E32" s="5"/>
      <c r="F32" s="5"/>
      <c r="G32" s="5"/>
    </row>
    <row r="33" ht="16.5" customHeight="1" spans="1:7">
      <c r="A33" s="104" t="s">
        <v>1742</v>
      </c>
      <c r="B33" s="105"/>
      <c r="C33" s="5"/>
      <c r="D33" s="5"/>
      <c r="E33" s="5"/>
      <c r="F33" s="5"/>
      <c r="G33" s="5"/>
    </row>
    <row r="34" ht="16.5" customHeight="1" spans="1:7">
      <c r="A34" s="104" t="s">
        <v>1743</v>
      </c>
      <c r="B34" s="105"/>
      <c r="C34" s="5"/>
      <c r="D34" s="5"/>
      <c r="E34" s="5"/>
      <c r="F34" s="5"/>
      <c r="G34" s="5"/>
    </row>
    <row r="35" ht="16.5" customHeight="1" spans="1:7">
      <c r="A35" s="104" t="s">
        <v>1744</v>
      </c>
      <c r="B35" s="105"/>
      <c r="C35" s="5"/>
      <c r="D35" s="5"/>
      <c r="E35" s="5"/>
      <c r="F35" s="5"/>
      <c r="G35" s="5"/>
    </row>
    <row r="36" ht="16.5" customHeight="1" spans="1:7">
      <c r="A36" s="108" t="s">
        <v>1745</v>
      </c>
      <c r="B36" s="105"/>
      <c r="C36" s="5"/>
      <c r="D36" s="5"/>
      <c r="E36" s="5"/>
      <c r="F36" s="5"/>
      <c r="G36" s="5"/>
    </row>
    <row r="37" ht="16.5" customHeight="1" spans="1:7">
      <c r="A37" s="104" t="s">
        <v>1746</v>
      </c>
      <c r="B37" s="105"/>
      <c r="C37" s="5"/>
      <c r="D37" s="5"/>
      <c r="E37" s="5"/>
      <c r="F37" s="5"/>
      <c r="G37" s="5"/>
    </row>
    <row r="38" ht="16.5" customHeight="1" spans="1:7">
      <c r="A38" s="104" t="s">
        <v>1747</v>
      </c>
      <c r="B38" s="105"/>
      <c r="C38" s="5"/>
      <c r="D38" s="5"/>
      <c r="E38" s="5"/>
      <c r="F38" s="5"/>
      <c r="G38" s="5"/>
    </row>
    <row r="39" ht="16.5" customHeight="1" spans="1:7">
      <c r="A39" s="104" t="s">
        <v>1748</v>
      </c>
      <c r="B39" s="105"/>
      <c r="C39" s="5"/>
      <c r="D39" s="5"/>
      <c r="E39" s="5"/>
      <c r="F39" s="5"/>
      <c r="G39" s="5"/>
    </row>
    <row r="40" ht="16.5" customHeight="1" spans="1:7">
      <c r="A40" s="104" t="s">
        <v>1749</v>
      </c>
      <c r="B40" s="105"/>
      <c r="C40" s="5"/>
      <c r="D40" s="5"/>
      <c r="E40" s="5"/>
      <c r="F40" s="5"/>
      <c r="G40" s="5"/>
    </row>
    <row r="41" ht="16.5" customHeight="1" spans="1:7">
      <c r="A41" s="108" t="s">
        <v>1750</v>
      </c>
      <c r="B41" s="105"/>
      <c r="C41" s="5"/>
      <c r="D41" s="5"/>
      <c r="E41" s="5"/>
      <c r="F41" s="5"/>
      <c r="G41" s="5"/>
    </row>
    <row r="42" ht="16.5" customHeight="1" spans="1:7">
      <c r="A42" s="104" t="s">
        <v>1751</v>
      </c>
      <c r="B42" s="105"/>
      <c r="C42" s="5"/>
      <c r="D42" s="5"/>
      <c r="E42" s="5"/>
      <c r="F42" s="5"/>
      <c r="G42" s="5"/>
    </row>
    <row r="43" ht="16.5" customHeight="1" spans="1:7">
      <c r="A43" s="104" t="s">
        <v>1752</v>
      </c>
      <c r="B43" s="105"/>
      <c r="C43" s="5"/>
      <c r="D43" s="5"/>
      <c r="E43" s="5"/>
      <c r="F43" s="5"/>
      <c r="G43" s="5"/>
    </row>
    <row r="44" ht="16.5" customHeight="1" spans="1:7">
      <c r="A44" s="109" t="s">
        <v>1753</v>
      </c>
      <c r="B44" s="105"/>
      <c r="C44" s="5"/>
      <c r="D44" s="5"/>
      <c r="E44" s="5"/>
      <c r="F44" s="5"/>
      <c r="G44" s="5"/>
    </row>
    <row r="45" ht="16.5" customHeight="1" spans="1:7">
      <c r="A45" s="104" t="s">
        <v>1754</v>
      </c>
      <c r="B45" s="105"/>
      <c r="C45" s="5"/>
      <c r="D45" s="5"/>
      <c r="E45" s="5"/>
      <c r="F45" s="5"/>
      <c r="G45" s="5"/>
    </row>
    <row r="46" ht="16.5" customHeight="1" spans="1:7">
      <c r="A46" s="108" t="s">
        <v>1755</v>
      </c>
      <c r="B46" s="105"/>
      <c r="C46" s="5"/>
      <c r="D46" s="5"/>
      <c r="E46" s="5"/>
      <c r="F46" s="5"/>
      <c r="G46" s="5"/>
    </row>
    <row r="47" ht="16.5" customHeight="1" spans="1:7">
      <c r="A47" s="104" t="s">
        <v>1756</v>
      </c>
      <c r="B47" s="105"/>
      <c r="C47" s="5"/>
      <c r="D47" s="5"/>
      <c r="E47" s="5"/>
      <c r="F47" s="5"/>
      <c r="G47" s="5"/>
    </row>
    <row r="48" ht="16.5" customHeight="1" spans="1:7">
      <c r="A48" s="104" t="s">
        <v>1757</v>
      </c>
      <c r="B48" s="105"/>
      <c r="C48" s="5"/>
      <c r="D48" s="5"/>
      <c r="E48" s="5"/>
      <c r="F48" s="5"/>
      <c r="G48" s="5"/>
    </row>
    <row r="49" ht="16.5" customHeight="1" spans="1:7">
      <c r="A49" s="104" t="s">
        <v>1758</v>
      </c>
      <c r="B49" s="105"/>
      <c r="C49" s="5"/>
      <c r="D49" s="5"/>
      <c r="E49" s="5"/>
      <c r="F49" s="5"/>
      <c r="G49" s="5"/>
    </row>
    <row r="50" ht="16.5" customHeight="1" spans="1:7">
      <c r="A50" s="108" t="s">
        <v>1759</v>
      </c>
      <c r="B50" s="105"/>
      <c r="C50" s="5"/>
      <c r="D50" s="5"/>
      <c r="E50" s="5"/>
      <c r="F50" s="5"/>
      <c r="G50" s="5"/>
    </row>
    <row r="51" ht="16.5" customHeight="1" spans="1:7">
      <c r="A51" s="110" t="s">
        <v>1760</v>
      </c>
      <c r="B51" s="105"/>
      <c r="C51" s="5"/>
      <c r="D51" s="5"/>
      <c r="E51" s="5"/>
      <c r="F51" s="5"/>
      <c r="G51" s="5"/>
    </row>
    <row r="52" ht="16.5" customHeight="1" spans="1:7">
      <c r="A52" s="104" t="s">
        <v>1761</v>
      </c>
      <c r="B52" s="105"/>
      <c r="C52" s="5"/>
      <c r="D52" s="5"/>
      <c r="E52" s="5"/>
      <c r="F52" s="5"/>
      <c r="G52" s="5"/>
    </row>
    <row r="53" ht="16.5" customHeight="1" spans="1:7">
      <c r="A53" s="104" t="s">
        <v>1762</v>
      </c>
      <c r="B53" s="105"/>
      <c r="C53" s="5"/>
      <c r="D53" s="5"/>
      <c r="E53" s="5"/>
      <c r="F53" s="5"/>
      <c r="G53" s="5"/>
    </row>
    <row r="54" ht="16.5" customHeight="1" spans="1:7">
      <c r="A54" s="104" t="s">
        <v>1763</v>
      </c>
      <c r="B54" s="105"/>
      <c r="C54" s="5"/>
      <c r="D54" s="5"/>
      <c r="E54" s="5"/>
      <c r="F54" s="5"/>
      <c r="G54" s="5"/>
    </row>
    <row r="55" ht="16.5" customHeight="1" spans="1:7">
      <c r="A55" s="110" t="s">
        <v>149</v>
      </c>
      <c r="B55" s="105"/>
      <c r="C55" s="5"/>
      <c r="D55" s="5"/>
      <c r="E55" s="5"/>
      <c r="F55" s="5"/>
      <c r="G55" s="5"/>
    </row>
    <row r="57" spans="1:7">
      <c r="A57" s="99" t="s">
        <v>1764</v>
      </c>
      <c r="B57" s="99"/>
      <c r="C57" s="99"/>
      <c r="D57" s="99"/>
      <c r="E57" s="99"/>
      <c r="F57" s="99"/>
      <c r="G57" s="99"/>
    </row>
  </sheetData>
  <mergeCells count="4">
    <mergeCell ref="A1:G1"/>
    <mergeCell ref="C3:G3"/>
    <mergeCell ref="A57:G57"/>
    <mergeCell ref="A3:A4"/>
  </mergeCells>
  <pageMargins left="0.75" right="0.75" top="0.41" bottom="0.47" header="0.51" footer="0.51"/>
  <pageSetup paperSize="9" orientation="landscape"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pane xSplit="1" ySplit="4" topLeftCell="B5" activePane="bottomRight" state="frozen"/>
      <selection/>
      <selection pane="topRight"/>
      <selection pane="bottomLeft"/>
      <selection pane="bottomRight" activeCell="I11" sqref="I11"/>
    </sheetView>
  </sheetViews>
  <sheetFormatPr defaultColWidth="9" defaultRowHeight="15.75" outlineLevelCol="6"/>
  <cols>
    <col min="1" max="1" width="38.125" style="97"/>
    <col min="2" max="2" width="12.5" customWidth="1"/>
    <col min="3" max="3" width="10.5" customWidth="1"/>
    <col min="4" max="4" width="12.5" customWidth="1"/>
    <col min="5" max="5" width="10.75" customWidth="1"/>
    <col min="6" max="6" width="9.75" customWidth="1"/>
    <col min="7" max="7" width="11.75" customWidth="1"/>
  </cols>
  <sheetData>
    <row r="1" ht="28.5" customHeight="1" spans="1:7">
      <c r="A1" s="98" t="s">
        <v>18</v>
      </c>
      <c r="B1" s="98"/>
      <c r="C1" s="98"/>
      <c r="D1" s="98"/>
      <c r="E1" s="98"/>
      <c r="F1" s="98"/>
      <c r="G1" s="98"/>
    </row>
    <row r="2" ht="16.5" customHeight="1" spans="1:7">
      <c r="A2" s="99"/>
      <c r="B2" s="28"/>
      <c r="G2" s="28" t="s">
        <v>31</v>
      </c>
    </row>
    <row r="3" s="96" customFormat="1" ht="28.5" customHeight="1" spans="1:7">
      <c r="A3" s="100" t="s">
        <v>32</v>
      </c>
      <c r="B3" s="101" t="s">
        <v>151</v>
      </c>
      <c r="C3" s="102" t="s">
        <v>152</v>
      </c>
      <c r="D3" s="102"/>
      <c r="E3" s="102"/>
      <c r="F3" s="102"/>
      <c r="G3" s="102"/>
    </row>
    <row r="4" s="96" customFormat="1" ht="41" customHeight="1" spans="1:7">
      <c r="A4" s="100"/>
      <c r="B4" s="103" t="s">
        <v>1714</v>
      </c>
      <c r="C4" s="103" t="s">
        <v>36</v>
      </c>
      <c r="D4" s="103" t="s">
        <v>37</v>
      </c>
      <c r="E4" s="103" t="s">
        <v>38</v>
      </c>
      <c r="F4" s="106" t="s">
        <v>155</v>
      </c>
      <c r="G4" s="106" t="s">
        <v>156</v>
      </c>
    </row>
    <row r="5" ht="16.5" customHeight="1" spans="1:7">
      <c r="A5" s="104" t="s">
        <v>1765</v>
      </c>
      <c r="B5" s="105"/>
      <c r="C5" s="5"/>
      <c r="D5" s="5"/>
      <c r="E5" s="5"/>
      <c r="F5" s="5"/>
      <c r="G5" s="5"/>
    </row>
    <row r="6" ht="16.5" customHeight="1" spans="1:7">
      <c r="A6" s="104" t="s">
        <v>1766</v>
      </c>
      <c r="B6" s="105"/>
      <c r="C6" s="5"/>
      <c r="D6" s="5"/>
      <c r="E6" s="5"/>
      <c r="F6" s="5"/>
      <c r="G6" s="5"/>
    </row>
    <row r="7" ht="16.5" customHeight="1" spans="1:7">
      <c r="A7" s="104" t="s">
        <v>1767</v>
      </c>
      <c r="B7" s="105"/>
      <c r="C7" s="5"/>
      <c r="D7" s="5"/>
      <c r="E7" s="5"/>
      <c r="F7" s="5"/>
      <c r="G7" s="5"/>
    </row>
    <row r="8" ht="16.5" customHeight="1" spans="1:7">
      <c r="A8" s="104" t="s">
        <v>1768</v>
      </c>
      <c r="B8" s="105"/>
      <c r="C8" s="5"/>
      <c r="D8" s="5"/>
      <c r="E8" s="5"/>
      <c r="F8" s="5"/>
      <c r="G8" s="5"/>
    </row>
    <row r="9" ht="16.5" customHeight="1" spans="1:7">
      <c r="A9" s="104" t="s">
        <v>1769</v>
      </c>
      <c r="B9" s="105"/>
      <c r="C9" s="5"/>
      <c r="D9" s="5"/>
      <c r="E9" s="5"/>
      <c r="F9" s="5"/>
      <c r="G9" s="5"/>
    </row>
    <row r="10" ht="16.5" customHeight="1" spans="1:7">
      <c r="A10" s="104" t="s">
        <v>1770</v>
      </c>
      <c r="B10" s="105"/>
      <c r="C10" s="5"/>
      <c r="D10" s="5"/>
      <c r="E10" s="5"/>
      <c r="F10" s="5"/>
      <c r="G10" s="5"/>
    </row>
    <row r="11" ht="16.5" customHeight="1" spans="1:7">
      <c r="A11" s="104" t="s">
        <v>1771</v>
      </c>
      <c r="B11" s="105"/>
      <c r="C11" s="5"/>
      <c r="D11" s="5"/>
      <c r="E11" s="5"/>
      <c r="F11" s="5"/>
      <c r="G11" s="5"/>
    </row>
    <row r="12" ht="16.5" customHeight="1" spans="1:7">
      <c r="A12" s="104" t="s">
        <v>1772</v>
      </c>
      <c r="B12" s="105"/>
      <c r="C12" s="5"/>
      <c r="D12" s="5"/>
      <c r="E12" s="5"/>
      <c r="F12" s="5"/>
      <c r="G12" s="5"/>
    </row>
    <row r="13" ht="16.5" customHeight="1" spans="1:7">
      <c r="A13" s="104" t="s">
        <v>1773</v>
      </c>
      <c r="B13" s="105"/>
      <c r="C13" s="5"/>
      <c r="D13" s="5"/>
      <c r="E13" s="5"/>
      <c r="F13" s="5"/>
      <c r="G13" s="5"/>
    </row>
    <row r="14" ht="16.5" customHeight="1" spans="1:7">
      <c r="A14" s="104" t="s">
        <v>1774</v>
      </c>
      <c r="B14" s="105"/>
      <c r="C14" s="5"/>
      <c r="D14" s="5"/>
      <c r="E14" s="5"/>
      <c r="F14" s="5"/>
      <c r="G14" s="5"/>
    </row>
    <row r="15" ht="16.5" customHeight="1" spans="1:7">
      <c r="A15" s="104" t="s">
        <v>1775</v>
      </c>
      <c r="B15" s="105"/>
      <c r="C15" s="5"/>
      <c r="D15" s="5"/>
      <c r="E15" s="5"/>
      <c r="F15" s="5"/>
      <c r="G15" s="5"/>
    </row>
    <row r="16" ht="16.5" customHeight="1" spans="1:7">
      <c r="A16" s="104" t="s">
        <v>1776</v>
      </c>
      <c r="B16" s="105"/>
      <c r="C16" s="5"/>
      <c r="D16" s="5"/>
      <c r="E16" s="5"/>
      <c r="F16" s="5"/>
      <c r="G16" s="5"/>
    </row>
    <row r="17" ht="16.5" customHeight="1" spans="1:7">
      <c r="A17" s="104" t="s">
        <v>1777</v>
      </c>
      <c r="B17" s="105"/>
      <c r="C17" s="5"/>
      <c r="D17" s="5"/>
      <c r="E17" s="5"/>
      <c r="F17" s="5"/>
      <c r="G17" s="5"/>
    </row>
    <row r="18" ht="16.5" customHeight="1" spans="1:7">
      <c r="A18" s="104" t="s">
        <v>1778</v>
      </c>
      <c r="B18" s="105"/>
      <c r="C18" s="5"/>
      <c r="D18" s="5"/>
      <c r="E18" s="5"/>
      <c r="F18" s="5"/>
      <c r="G18" s="5"/>
    </row>
    <row r="19" ht="16.5" customHeight="1" spans="1:7">
      <c r="A19" s="104" t="s">
        <v>1779</v>
      </c>
      <c r="B19" s="105"/>
      <c r="C19" s="5"/>
      <c r="D19" s="5"/>
      <c r="E19" s="5"/>
      <c r="F19" s="5"/>
      <c r="G19" s="5"/>
    </row>
    <row r="20" ht="16.5" customHeight="1" spans="1:7">
      <c r="A20" s="104" t="s">
        <v>1780</v>
      </c>
      <c r="B20" s="105"/>
      <c r="C20" s="5"/>
      <c r="D20" s="5"/>
      <c r="E20" s="5"/>
      <c r="F20" s="5"/>
      <c r="G20" s="5"/>
    </row>
    <row r="21" ht="16.5" customHeight="1" spans="1:7">
      <c r="A21" s="104" t="s">
        <v>1781</v>
      </c>
      <c r="B21" s="105"/>
      <c r="C21" s="5"/>
      <c r="D21" s="5"/>
      <c r="E21" s="5"/>
      <c r="F21" s="5"/>
      <c r="G21" s="5"/>
    </row>
    <row r="22" ht="16.5" customHeight="1" spans="1:7">
      <c r="A22" s="104" t="s">
        <v>1782</v>
      </c>
      <c r="B22" s="105"/>
      <c r="C22" s="5"/>
      <c r="D22" s="5"/>
      <c r="E22" s="5"/>
      <c r="F22" s="5"/>
      <c r="G22" s="5"/>
    </row>
    <row r="23" ht="16.5" customHeight="1" spans="1:7">
      <c r="A23" s="104"/>
      <c r="B23" s="105"/>
      <c r="C23" s="5"/>
      <c r="D23" s="5"/>
      <c r="E23" s="5"/>
      <c r="F23" s="5"/>
      <c r="G23" s="5"/>
    </row>
    <row r="24" ht="16.5" customHeight="1" spans="1:7">
      <c r="A24" s="104" t="s">
        <v>1783</v>
      </c>
      <c r="B24" s="105"/>
      <c r="C24" s="5"/>
      <c r="D24" s="5"/>
      <c r="E24" s="5"/>
      <c r="F24" s="5"/>
      <c r="G24" s="5"/>
    </row>
    <row r="25" ht="16.5" customHeight="1" spans="1:7">
      <c r="A25" s="104" t="s">
        <v>1784</v>
      </c>
      <c r="B25" s="105"/>
      <c r="C25" s="5"/>
      <c r="D25" s="5"/>
      <c r="E25" s="5"/>
      <c r="F25" s="5"/>
      <c r="G25" s="5"/>
    </row>
    <row r="26" ht="16.5" customHeight="1" spans="1:7">
      <c r="A26" s="104" t="s">
        <v>1785</v>
      </c>
      <c r="B26" s="105"/>
      <c r="C26" s="5"/>
      <c r="D26" s="5"/>
      <c r="E26" s="5"/>
      <c r="F26" s="5"/>
      <c r="G26" s="5"/>
    </row>
    <row r="27" ht="16.5" customHeight="1" spans="1:7">
      <c r="A27" s="104" t="s">
        <v>1786</v>
      </c>
      <c r="B27" s="105"/>
      <c r="C27" s="5"/>
      <c r="D27" s="5"/>
      <c r="E27" s="5"/>
      <c r="F27" s="5"/>
      <c r="G27" s="5"/>
    </row>
    <row r="28" ht="16.5" customHeight="1" spans="1:7">
      <c r="A28" s="104" t="s">
        <v>1787</v>
      </c>
      <c r="B28" s="105"/>
      <c r="C28" s="5"/>
      <c r="D28" s="5"/>
      <c r="E28" s="5"/>
      <c r="F28" s="5"/>
      <c r="G28" s="5"/>
    </row>
    <row r="29" ht="16.5" customHeight="1" spans="1:7">
      <c r="A29" s="104" t="s">
        <v>1788</v>
      </c>
      <c r="B29" s="105"/>
      <c r="C29" s="5"/>
      <c r="D29" s="5"/>
      <c r="E29" s="5"/>
      <c r="F29" s="5"/>
      <c r="G29" s="5"/>
    </row>
    <row r="30" ht="16.5" customHeight="1" spans="1:7">
      <c r="A30" s="104" t="s">
        <v>1789</v>
      </c>
      <c r="B30" s="105"/>
      <c r="C30" s="5"/>
      <c r="D30" s="5"/>
      <c r="E30" s="5"/>
      <c r="F30" s="5"/>
      <c r="G30" s="5"/>
    </row>
    <row r="31" ht="16.5" customHeight="1" spans="1:7">
      <c r="A31" s="104" t="s">
        <v>1790</v>
      </c>
      <c r="B31" s="105"/>
      <c r="C31" s="5"/>
      <c r="D31" s="5"/>
      <c r="E31" s="5"/>
      <c r="F31" s="5"/>
      <c r="G31" s="5"/>
    </row>
    <row r="32" ht="16.5" customHeight="1" spans="1:7">
      <c r="A32" s="91" t="s">
        <v>1791</v>
      </c>
      <c r="B32" s="105"/>
      <c r="C32" s="5"/>
      <c r="D32" s="5"/>
      <c r="E32" s="5"/>
      <c r="F32" s="5"/>
      <c r="G32" s="5"/>
    </row>
    <row r="33" ht="16.5" customHeight="1" spans="1:7">
      <c r="A33" s="104" t="s">
        <v>1549</v>
      </c>
      <c r="B33" s="105"/>
      <c r="C33" s="5"/>
      <c r="D33" s="5"/>
      <c r="E33" s="5"/>
      <c r="F33" s="5"/>
      <c r="G33" s="5"/>
    </row>
    <row r="34" ht="16.5" customHeight="1" spans="1:7">
      <c r="A34" s="104" t="s">
        <v>1792</v>
      </c>
      <c r="B34" s="105"/>
      <c r="C34" s="5"/>
      <c r="D34" s="5"/>
      <c r="E34" s="5"/>
      <c r="F34" s="5"/>
      <c r="G34" s="5"/>
    </row>
    <row r="35" ht="16.5" customHeight="1" spans="1:7">
      <c r="A35" s="91" t="s">
        <v>265</v>
      </c>
      <c r="B35" s="105"/>
      <c r="C35" s="5"/>
      <c r="D35" s="5"/>
      <c r="E35" s="5"/>
      <c r="F35" s="5"/>
      <c r="G35" s="5"/>
    </row>
    <row r="37" spans="1:7">
      <c r="A37" s="99" t="s">
        <v>1793</v>
      </c>
      <c r="B37" s="99"/>
      <c r="C37" s="99"/>
      <c r="D37" s="99"/>
      <c r="E37" s="99"/>
      <c r="F37" s="99"/>
      <c r="G37" s="99"/>
    </row>
  </sheetData>
  <mergeCells count="4">
    <mergeCell ref="A1:G1"/>
    <mergeCell ref="C3:G3"/>
    <mergeCell ref="A37:G37"/>
    <mergeCell ref="A3:A4"/>
  </mergeCells>
  <pageMargins left="0.75" right="0.75" top="0.44" bottom="0.53" header="0.45" footer="0.54"/>
  <pageSetup paperSize="9"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H23" sqref="H23"/>
    </sheetView>
  </sheetViews>
  <sheetFormatPr defaultColWidth="9" defaultRowHeight="15.75" outlineLevelCol="6"/>
  <cols>
    <col min="1" max="1" width="38.875" style="77" customWidth="1"/>
    <col min="2" max="2" width="12.25" style="79" customWidth="1"/>
    <col min="3" max="3" width="12.25" style="80" customWidth="1"/>
    <col min="4" max="5" width="12.25" style="79" customWidth="1"/>
    <col min="6" max="6" width="10.125" style="80" customWidth="1"/>
    <col min="7" max="7" width="13.875" style="80"/>
    <col min="8" max="16384" width="9" style="79"/>
  </cols>
  <sheetData>
    <row r="1" s="76" customFormat="1" ht="45.75" customHeight="1" spans="1:7">
      <c r="A1" s="81" t="s">
        <v>19</v>
      </c>
      <c r="B1" s="81"/>
      <c r="C1" s="81"/>
      <c r="D1" s="81"/>
      <c r="E1" s="81"/>
      <c r="F1" s="81"/>
      <c r="G1" s="81"/>
    </row>
    <row r="2" s="76" customFormat="1" ht="21.75" customHeight="1" spans="1:7">
      <c r="A2" s="82"/>
      <c r="B2" s="83"/>
      <c r="C2" s="83"/>
      <c r="D2" s="83"/>
      <c r="E2" s="83"/>
      <c r="F2" s="83"/>
      <c r="G2" s="93" t="s">
        <v>31</v>
      </c>
    </row>
    <row r="3" s="77" customFormat="1" ht="34.15" customHeight="1" spans="1:7">
      <c r="A3" s="84" t="s">
        <v>32</v>
      </c>
      <c r="B3" s="85" t="s">
        <v>151</v>
      </c>
      <c r="C3" s="86" t="s">
        <v>152</v>
      </c>
      <c r="D3" s="86"/>
      <c r="E3" s="86"/>
      <c r="F3" s="86"/>
      <c r="G3" s="86"/>
    </row>
    <row r="4" s="77" customFormat="1" ht="14.25" spans="1:7">
      <c r="A4" s="87"/>
      <c r="B4" s="85" t="s">
        <v>1714</v>
      </c>
      <c r="C4" s="86" t="s">
        <v>1454</v>
      </c>
      <c r="D4" s="85" t="s">
        <v>1455</v>
      </c>
      <c r="E4" s="85" t="s">
        <v>1456</v>
      </c>
      <c r="F4" s="85" t="s">
        <v>1794</v>
      </c>
      <c r="G4" s="94" t="s">
        <v>1457</v>
      </c>
    </row>
    <row r="5" s="77" customFormat="1" ht="14.25" spans="1:7">
      <c r="A5" s="87"/>
      <c r="B5" s="85"/>
      <c r="C5" s="86"/>
      <c r="D5" s="85"/>
      <c r="E5" s="85"/>
      <c r="F5" s="85"/>
      <c r="G5" s="94"/>
    </row>
    <row r="6" ht="24" customHeight="1" spans="1:7">
      <c r="A6" s="88" t="s">
        <v>1795</v>
      </c>
      <c r="B6" s="89"/>
      <c r="C6" s="89"/>
      <c r="D6" s="89"/>
      <c r="E6" s="89"/>
      <c r="F6" s="95"/>
      <c r="G6" s="95"/>
    </row>
    <row r="7" ht="24" customHeight="1" spans="1:7">
      <c r="A7" s="90" t="s">
        <v>1796</v>
      </c>
      <c r="B7" s="89"/>
      <c r="C7" s="89"/>
      <c r="D7" s="89"/>
      <c r="E7" s="89"/>
      <c r="F7" s="95"/>
      <c r="G7" s="95"/>
    </row>
    <row r="8" ht="24" customHeight="1" spans="1:7">
      <c r="A8" s="88" t="s">
        <v>1797</v>
      </c>
      <c r="B8" s="89"/>
      <c r="C8" s="89"/>
      <c r="D8" s="89"/>
      <c r="E8" s="89"/>
      <c r="F8" s="95"/>
      <c r="G8" s="95"/>
    </row>
    <row r="9" ht="24" customHeight="1" spans="1:7">
      <c r="A9" s="88" t="s">
        <v>1798</v>
      </c>
      <c r="B9" s="89"/>
      <c r="C9" s="89"/>
      <c r="D9" s="89"/>
      <c r="E9" s="89"/>
      <c r="F9" s="95"/>
      <c r="G9" s="95"/>
    </row>
    <row r="10" ht="24" customHeight="1" spans="1:7">
      <c r="A10" s="88" t="s">
        <v>1799</v>
      </c>
      <c r="B10" s="89"/>
      <c r="C10" s="89"/>
      <c r="D10" s="89"/>
      <c r="E10" s="89"/>
      <c r="F10" s="95"/>
      <c r="G10" s="95"/>
    </row>
    <row r="11" ht="24" customHeight="1" spans="1:7">
      <c r="A11" s="88" t="s">
        <v>1800</v>
      </c>
      <c r="B11" s="89"/>
      <c r="C11" s="89"/>
      <c r="D11" s="89"/>
      <c r="E11" s="89"/>
      <c r="F11" s="95"/>
      <c r="G11" s="95"/>
    </row>
    <row r="12" ht="24" customHeight="1" spans="1:7">
      <c r="A12" s="88" t="s">
        <v>1801</v>
      </c>
      <c r="B12" s="89"/>
      <c r="C12" s="89"/>
      <c r="D12" s="89"/>
      <c r="E12" s="89"/>
      <c r="F12" s="95"/>
      <c r="G12" s="95"/>
    </row>
    <row r="13" ht="24" customHeight="1" spans="1:7">
      <c r="A13" s="88" t="s">
        <v>1802</v>
      </c>
      <c r="B13" s="89"/>
      <c r="C13" s="89"/>
      <c r="D13" s="89"/>
      <c r="E13" s="89"/>
      <c r="F13" s="95"/>
      <c r="G13" s="95"/>
    </row>
    <row r="14" ht="24" customHeight="1" spans="1:7">
      <c r="A14" s="88" t="s">
        <v>1803</v>
      </c>
      <c r="B14" s="89"/>
      <c r="C14" s="89"/>
      <c r="D14" s="89"/>
      <c r="E14" s="89"/>
      <c r="F14" s="95"/>
      <c r="G14" s="95"/>
    </row>
    <row r="15" s="78" customFormat="1" ht="21.2" customHeight="1" spans="1:7">
      <c r="A15" s="91" t="s">
        <v>1791</v>
      </c>
      <c r="B15" s="89"/>
      <c r="C15" s="89"/>
      <c r="D15" s="89"/>
      <c r="E15" s="89"/>
      <c r="F15" s="95"/>
      <c r="G15" s="95"/>
    </row>
    <row r="17" spans="1:7">
      <c r="A17" s="92" t="s">
        <v>1804</v>
      </c>
      <c r="B17" s="92"/>
      <c r="C17" s="92"/>
      <c r="D17" s="92"/>
      <c r="E17" s="92"/>
      <c r="F17" s="92"/>
      <c r="G17" s="92"/>
    </row>
  </sheetData>
  <mergeCells count="10">
    <mergeCell ref="A1:G1"/>
    <mergeCell ref="C3:G3"/>
    <mergeCell ref="A17:G17"/>
    <mergeCell ref="A3:A5"/>
    <mergeCell ref="B4:B5"/>
    <mergeCell ref="C4:C5"/>
    <mergeCell ref="D4:D5"/>
    <mergeCell ref="E4:E5"/>
    <mergeCell ref="F4:F5"/>
    <mergeCell ref="G4:G5"/>
  </mergeCells>
  <pageMargins left="0.75" right="0.75" top="1" bottom="1" header="0.51" footer="0.5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8"/>
  <sheetViews>
    <sheetView workbookViewId="0">
      <selection activeCell="A2" sqref="A2:B2"/>
    </sheetView>
  </sheetViews>
  <sheetFormatPr defaultColWidth="9" defaultRowHeight="15.75" outlineLevelCol="1"/>
  <cols>
    <col min="1" max="1" width="42" customWidth="1"/>
    <col min="2" max="2" width="30.875" customWidth="1"/>
  </cols>
  <sheetData>
    <row r="1" spans="1:2">
      <c r="A1" s="63"/>
      <c r="B1" s="64"/>
    </row>
    <row r="2" ht="27" spans="1:2">
      <c r="A2" s="65" t="s">
        <v>20</v>
      </c>
      <c r="B2" s="65"/>
    </row>
    <row r="3" spans="1:2">
      <c r="A3" s="66"/>
      <c r="B3" s="67" t="s">
        <v>31</v>
      </c>
    </row>
    <row r="4" ht="20" customHeight="1" spans="1:2">
      <c r="A4" s="68" t="s">
        <v>32</v>
      </c>
      <c r="B4" s="69" t="s">
        <v>1425</v>
      </c>
    </row>
    <row r="5" ht="20" customHeight="1" spans="1:2">
      <c r="A5" s="70" t="s">
        <v>1281</v>
      </c>
      <c r="B5" s="71"/>
    </row>
    <row r="6" ht="20" customHeight="1" spans="1:2">
      <c r="A6" s="72" t="s">
        <v>1765</v>
      </c>
      <c r="B6" s="73"/>
    </row>
    <row r="7" ht="20" customHeight="1" spans="1:2">
      <c r="A7" s="74" t="s">
        <v>1805</v>
      </c>
      <c r="B7" s="73"/>
    </row>
    <row r="8" ht="20" customHeight="1" spans="1:2">
      <c r="A8" s="74" t="s">
        <v>1806</v>
      </c>
      <c r="B8" s="73"/>
    </row>
    <row r="9" ht="20" customHeight="1" spans="1:2">
      <c r="A9" s="74" t="s">
        <v>1807</v>
      </c>
      <c r="B9" s="73"/>
    </row>
    <row r="10" ht="20" customHeight="1" spans="1:2">
      <c r="A10" s="74" t="s">
        <v>1808</v>
      </c>
      <c r="B10" s="73"/>
    </row>
    <row r="11" ht="20" customHeight="1" spans="1:2">
      <c r="A11" s="74" t="s">
        <v>1809</v>
      </c>
      <c r="B11" s="73"/>
    </row>
    <row r="12" ht="20" customHeight="1" spans="1:2">
      <c r="A12" s="74" t="s">
        <v>1810</v>
      </c>
      <c r="B12" s="73"/>
    </row>
    <row r="13" ht="20" customHeight="1" spans="1:2">
      <c r="A13" s="74" t="s">
        <v>1811</v>
      </c>
      <c r="B13" s="73"/>
    </row>
    <row r="14" ht="20" customHeight="1" spans="1:2">
      <c r="A14" s="74" t="s">
        <v>1812</v>
      </c>
      <c r="B14" s="73"/>
    </row>
    <row r="15" ht="20" customHeight="1" spans="1:2">
      <c r="A15" s="74" t="s">
        <v>1813</v>
      </c>
      <c r="B15" s="73"/>
    </row>
    <row r="16" ht="20" customHeight="1" spans="1:2">
      <c r="A16" s="72" t="s">
        <v>1775</v>
      </c>
      <c r="B16" s="73"/>
    </row>
    <row r="17" ht="20" customHeight="1" spans="1:2">
      <c r="A17" s="74" t="s">
        <v>1814</v>
      </c>
      <c r="B17" s="73"/>
    </row>
    <row r="18" ht="20" customHeight="1" spans="1:2">
      <c r="A18" s="74" t="s">
        <v>1815</v>
      </c>
      <c r="B18" s="73"/>
    </row>
    <row r="19" ht="20" customHeight="1" spans="1:2">
      <c r="A19" s="74" t="s">
        <v>1816</v>
      </c>
      <c r="B19" s="73"/>
    </row>
    <row r="20" ht="20" customHeight="1" spans="1:2">
      <c r="A20" s="74" t="s">
        <v>1817</v>
      </c>
      <c r="B20" s="73"/>
    </row>
    <row r="21" ht="20" customHeight="1" spans="1:2">
      <c r="A21" s="74" t="s">
        <v>1818</v>
      </c>
      <c r="B21" s="73"/>
    </row>
    <row r="22" ht="20" customHeight="1" spans="1:2">
      <c r="A22" s="74" t="s">
        <v>1819</v>
      </c>
      <c r="B22" s="73"/>
    </row>
    <row r="23" ht="20" customHeight="1" spans="1:2">
      <c r="A23" s="74" t="s">
        <v>1820</v>
      </c>
      <c r="B23" s="73"/>
    </row>
    <row r="24" ht="20" customHeight="1" spans="1:2">
      <c r="A24" s="74" t="s">
        <v>1821</v>
      </c>
      <c r="B24" s="73"/>
    </row>
    <row r="25" ht="20" customHeight="1" spans="1:2">
      <c r="A25" s="72" t="s">
        <v>1822</v>
      </c>
      <c r="B25" s="73"/>
    </row>
    <row r="26" ht="20" customHeight="1" spans="1:2">
      <c r="A26" s="74" t="s">
        <v>1822</v>
      </c>
      <c r="B26" s="73"/>
    </row>
    <row r="27" ht="20" customHeight="1" spans="1:2">
      <c r="A27" s="72" t="s">
        <v>1823</v>
      </c>
      <c r="B27" s="73"/>
    </row>
    <row r="28" ht="20" customHeight="1" spans="1:2">
      <c r="A28" s="75" t="s">
        <v>1713</v>
      </c>
      <c r="B28" s="75"/>
    </row>
  </sheetData>
  <mergeCells count="2">
    <mergeCell ref="A2:B2"/>
    <mergeCell ref="A28:B28"/>
  </mergeCells>
  <pageMargins left="0.75" right="0.75" top="1" bottom="1" header="0.5" footer="0.5"/>
  <pageSetup paperSize="9" scale="72"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
  <sheetViews>
    <sheetView workbookViewId="0">
      <pane xSplit="1" ySplit="4" topLeftCell="B5" activePane="bottomRight" state="frozen"/>
      <selection/>
      <selection pane="topRight"/>
      <selection pane="bottomLeft"/>
      <selection pane="bottomRight" activeCell="H4" sqref="H4"/>
    </sheetView>
  </sheetViews>
  <sheetFormatPr defaultColWidth="9" defaultRowHeight="15.75" outlineLevelCol="5"/>
  <cols>
    <col min="1" max="1" width="38.875" style="29" customWidth="1"/>
    <col min="2" max="2" width="10.75" style="53" customWidth="1"/>
    <col min="3" max="4" width="12.5" style="53" customWidth="1"/>
    <col min="5" max="5" width="12.5" style="54" customWidth="1"/>
    <col min="6" max="6" width="12.5" style="55" customWidth="1"/>
    <col min="7" max="16384" width="9" style="29"/>
  </cols>
  <sheetData>
    <row r="1" s="29" customFormat="1" ht="28.5" customHeight="1" spans="1:6">
      <c r="A1" s="30" t="s">
        <v>22</v>
      </c>
      <c r="B1" s="30"/>
      <c r="C1" s="30"/>
      <c r="D1" s="30"/>
      <c r="E1" s="30"/>
      <c r="F1" s="59"/>
    </row>
    <row r="2" s="29" customFormat="1" ht="19.5" customHeight="1" spans="1:6">
      <c r="A2" s="56" t="s">
        <v>1824</v>
      </c>
      <c r="B2" s="57"/>
      <c r="C2" s="57"/>
      <c r="D2" s="57"/>
      <c r="E2" s="57"/>
      <c r="F2" s="60"/>
    </row>
    <row r="3" s="29" customFormat="1" ht="14.25" customHeight="1" spans="1:6">
      <c r="A3" s="32" t="s">
        <v>32</v>
      </c>
      <c r="B3" s="33" t="s">
        <v>1825</v>
      </c>
      <c r="C3" s="34" t="s">
        <v>1826</v>
      </c>
      <c r="D3" s="34"/>
      <c r="E3" s="34"/>
      <c r="F3" s="42"/>
    </row>
    <row r="4" s="29" customFormat="1" ht="31.5" spans="1:6">
      <c r="A4" s="35"/>
      <c r="B4" s="36" t="s">
        <v>1827</v>
      </c>
      <c r="C4" s="36" t="s">
        <v>1828</v>
      </c>
      <c r="D4" s="36" t="s">
        <v>1829</v>
      </c>
      <c r="E4" s="39" t="s">
        <v>1830</v>
      </c>
      <c r="F4" s="61" t="s">
        <v>156</v>
      </c>
    </row>
    <row r="5" s="29" customFormat="1" ht="16.5" customHeight="1" spans="1:6">
      <c r="A5" s="44" t="s">
        <v>1831</v>
      </c>
      <c r="B5" s="38">
        <f>SUM(B6,B13,B20,B27,B33,B38,B43,B50)</f>
        <v>47403</v>
      </c>
      <c r="C5" s="38">
        <f>SUM(C6,C13,C20,C27,C33,C38,C43,C50)</f>
        <v>53732</v>
      </c>
      <c r="D5" s="38">
        <f>SUM(D6,D13,D20,D27,D33,D38,D43,D50)</f>
        <v>51287</v>
      </c>
      <c r="E5" s="40">
        <f>ROUND(D5/C5*100,1)</f>
        <v>95.4</v>
      </c>
      <c r="F5" s="40">
        <f>ROUND((D5-B5)/B5*100,1)</f>
        <v>8.2</v>
      </c>
    </row>
    <row r="6" s="29" customFormat="1" ht="16.5" customHeight="1" spans="1:6">
      <c r="A6" s="37" t="s">
        <v>1832</v>
      </c>
      <c r="B6" s="38"/>
      <c r="C6" s="38"/>
      <c r="D6" s="38"/>
      <c r="E6" s="40"/>
      <c r="F6" s="40"/>
    </row>
    <row r="7" s="29" customFormat="1" ht="16.5" customHeight="1" spans="1:6">
      <c r="A7" s="37" t="s">
        <v>1833</v>
      </c>
      <c r="B7" s="38"/>
      <c r="C7" s="38"/>
      <c r="D7" s="38"/>
      <c r="E7" s="40"/>
      <c r="F7" s="40"/>
    </row>
    <row r="8" s="29" customFormat="1" ht="16.5" customHeight="1" spans="1:6">
      <c r="A8" s="37" t="s">
        <v>1834</v>
      </c>
      <c r="B8" s="38"/>
      <c r="C8" s="38"/>
      <c r="D8" s="38"/>
      <c r="E8" s="40"/>
      <c r="F8" s="40"/>
    </row>
    <row r="9" s="29" customFormat="1" ht="16.5" customHeight="1" spans="1:6">
      <c r="A9" s="37" t="s">
        <v>1835</v>
      </c>
      <c r="B9" s="38"/>
      <c r="C9" s="38"/>
      <c r="D9" s="38"/>
      <c r="E9" s="40"/>
      <c r="F9" s="40"/>
    </row>
    <row r="10" s="29" customFormat="1" ht="16.5" customHeight="1" spans="1:6">
      <c r="A10" s="37" t="s">
        <v>1836</v>
      </c>
      <c r="B10" s="38"/>
      <c r="C10" s="38"/>
      <c r="D10" s="38"/>
      <c r="E10" s="40"/>
      <c r="F10" s="40"/>
    </row>
    <row r="11" s="29" customFormat="1" ht="16.5" customHeight="1" spans="1:6">
      <c r="A11" s="37" t="s">
        <v>1837</v>
      </c>
      <c r="B11" s="38"/>
      <c r="C11" s="38"/>
      <c r="D11" s="38"/>
      <c r="E11" s="40"/>
      <c r="F11" s="40"/>
    </row>
    <row r="12" s="29" customFormat="1" ht="16.5" customHeight="1" spans="1:6">
      <c r="A12" s="37" t="s">
        <v>1838</v>
      </c>
      <c r="B12" s="38"/>
      <c r="C12" s="38"/>
      <c r="D12" s="38"/>
      <c r="E12" s="40"/>
      <c r="F12" s="40"/>
    </row>
    <row r="13" s="29" customFormat="1" ht="16.5" customHeight="1" spans="1:6">
      <c r="A13" s="37" t="s">
        <v>1839</v>
      </c>
      <c r="B13" s="38">
        <v>15465</v>
      </c>
      <c r="C13" s="38">
        <v>17832</v>
      </c>
      <c r="D13" s="38">
        <v>17204</v>
      </c>
      <c r="E13" s="40">
        <f t="shared" ref="E6:E25" si="0">ROUND(D13/C13*100,1)</f>
        <v>96.5</v>
      </c>
      <c r="F13" s="40">
        <f t="shared" ref="F6:F25" si="1">ROUND((D13-B13)/B13*100,1)</f>
        <v>11.2</v>
      </c>
    </row>
    <row r="14" s="29" customFormat="1" ht="16.5" customHeight="1" spans="1:6">
      <c r="A14" s="37" t="s">
        <v>1833</v>
      </c>
      <c r="B14" s="38">
        <v>4781</v>
      </c>
      <c r="C14" s="38">
        <v>4095</v>
      </c>
      <c r="D14" s="38">
        <v>7852</v>
      </c>
      <c r="E14" s="40">
        <f t="shared" si="0"/>
        <v>191.7</v>
      </c>
      <c r="F14" s="40">
        <f t="shared" si="1"/>
        <v>64.2</v>
      </c>
    </row>
    <row r="15" s="29" customFormat="1" ht="16.5" customHeight="1" spans="1:6">
      <c r="A15" s="37" t="s">
        <v>1834</v>
      </c>
      <c r="B15" s="38">
        <v>128</v>
      </c>
      <c r="C15" s="38">
        <v>170</v>
      </c>
      <c r="D15" s="38">
        <v>164</v>
      </c>
      <c r="E15" s="40">
        <f t="shared" si="0"/>
        <v>96.5</v>
      </c>
      <c r="F15" s="40">
        <f t="shared" si="1"/>
        <v>28.1</v>
      </c>
    </row>
    <row r="16" s="29" customFormat="1" ht="16.5" customHeight="1" spans="1:6">
      <c r="A16" s="37" t="s">
        <v>1835</v>
      </c>
      <c r="B16" s="38">
        <v>9480</v>
      </c>
      <c r="C16" s="38">
        <v>12734</v>
      </c>
      <c r="D16" s="38">
        <v>6295</v>
      </c>
      <c r="E16" s="40">
        <f t="shared" si="0"/>
        <v>49.4</v>
      </c>
      <c r="F16" s="40">
        <f t="shared" si="1"/>
        <v>-33.6</v>
      </c>
    </row>
    <row r="17" s="29" customFormat="1" ht="16.5" customHeight="1" spans="1:6">
      <c r="A17" s="37" t="s">
        <v>1840</v>
      </c>
      <c r="B17" s="38">
        <v>560</v>
      </c>
      <c r="C17" s="38">
        <v>656</v>
      </c>
      <c r="D17" s="38">
        <v>1247</v>
      </c>
      <c r="E17" s="40">
        <f t="shared" si="0"/>
        <v>190.1</v>
      </c>
      <c r="F17" s="40">
        <f t="shared" si="1"/>
        <v>122.7</v>
      </c>
    </row>
    <row r="18" s="29" customFormat="1" ht="16.5" customHeight="1" spans="1:6">
      <c r="A18" s="37" t="s">
        <v>1841</v>
      </c>
      <c r="B18" s="38">
        <v>514</v>
      </c>
      <c r="C18" s="38">
        <v>175</v>
      </c>
      <c r="D18" s="38">
        <v>1636</v>
      </c>
      <c r="E18" s="40">
        <f t="shared" si="0"/>
        <v>934.9</v>
      </c>
      <c r="F18" s="40">
        <f t="shared" si="1"/>
        <v>218.3</v>
      </c>
    </row>
    <row r="19" s="29" customFormat="1" ht="16.5" customHeight="1" spans="1:6">
      <c r="A19" s="37" t="s">
        <v>1842</v>
      </c>
      <c r="B19" s="38">
        <v>2</v>
      </c>
      <c r="C19" s="38">
        <v>2</v>
      </c>
      <c r="D19" s="38">
        <v>10</v>
      </c>
      <c r="E19" s="40">
        <f t="shared" si="0"/>
        <v>500</v>
      </c>
      <c r="F19" s="40">
        <f t="shared" si="1"/>
        <v>400</v>
      </c>
    </row>
    <row r="20" s="29" customFormat="1" ht="16.5" customHeight="1" spans="1:6">
      <c r="A20" s="37" t="s">
        <v>1843</v>
      </c>
      <c r="B20" s="38">
        <v>31938</v>
      </c>
      <c r="C20" s="38">
        <v>35900</v>
      </c>
      <c r="D20" s="38">
        <v>34083</v>
      </c>
      <c r="E20" s="40">
        <f t="shared" si="0"/>
        <v>94.9</v>
      </c>
      <c r="F20" s="40">
        <f t="shared" si="1"/>
        <v>6.7</v>
      </c>
    </row>
    <row r="21" s="29" customFormat="1" ht="16.5" customHeight="1" spans="1:6">
      <c r="A21" s="37" t="s">
        <v>1833</v>
      </c>
      <c r="B21" s="38">
        <v>13518</v>
      </c>
      <c r="C21" s="38">
        <v>12714</v>
      </c>
      <c r="D21" s="38">
        <v>13947</v>
      </c>
      <c r="E21" s="40">
        <f t="shared" si="0"/>
        <v>109.7</v>
      </c>
      <c r="F21" s="40">
        <f t="shared" si="1"/>
        <v>3.2</v>
      </c>
    </row>
    <row r="22" s="29" customFormat="1" ht="16.5" customHeight="1" spans="1:6">
      <c r="A22" s="37" t="s">
        <v>1834</v>
      </c>
      <c r="B22" s="38">
        <v>57</v>
      </c>
      <c r="C22" s="38">
        <v>60</v>
      </c>
      <c r="D22" s="38">
        <v>52</v>
      </c>
      <c r="E22" s="40">
        <f t="shared" si="0"/>
        <v>86.7</v>
      </c>
      <c r="F22" s="40">
        <f t="shared" si="1"/>
        <v>-8.8</v>
      </c>
    </row>
    <row r="23" s="29" customFormat="1" ht="16.5" customHeight="1" spans="1:6">
      <c r="A23" s="37" t="s">
        <v>1835</v>
      </c>
      <c r="B23" s="38">
        <v>17521</v>
      </c>
      <c r="C23" s="38">
        <v>22426</v>
      </c>
      <c r="D23" s="38">
        <v>19420</v>
      </c>
      <c r="E23" s="40">
        <f t="shared" si="0"/>
        <v>86.6</v>
      </c>
      <c r="F23" s="40">
        <f t="shared" si="1"/>
        <v>10.8</v>
      </c>
    </row>
    <row r="24" s="29" customFormat="1" ht="16.5" customHeight="1" spans="1:6">
      <c r="A24" s="37" t="s">
        <v>1844</v>
      </c>
      <c r="B24" s="38">
        <v>7</v>
      </c>
      <c r="C24" s="38"/>
      <c r="D24" s="38">
        <v>9</v>
      </c>
      <c r="E24" s="40"/>
      <c r="F24" s="40">
        <f t="shared" si="1"/>
        <v>28.6</v>
      </c>
    </row>
    <row r="25" s="29" customFormat="1" ht="16.5" customHeight="1" spans="1:6">
      <c r="A25" s="37" t="s">
        <v>1837</v>
      </c>
      <c r="B25" s="38">
        <v>835</v>
      </c>
      <c r="C25" s="38">
        <v>700</v>
      </c>
      <c r="D25" s="38">
        <v>655</v>
      </c>
      <c r="E25" s="40">
        <f t="shared" si="0"/>
        <v>93.6</v>
      </c>
      <c r="F25" s="40">
        <f t="shared" si="1"/>
        <v>-21.6</v>
      </c>
    </row>
    <row r="26" s="29" customFormat="1" ht="16.5" customHeight="1" spans="1:6">
      <c r="A26" s="37" t="s">
        <v>1845</v>
      </c>
      <c r="B26" s="38"/>
      <c r="C26" s="38"/>
      <c r="D26" s="38"/>
      <c r="E26" s="40"/>
      <c r="F26" s="40"/>
    </row>
    <row r="27" s="29" customFormat="1" ht="16.5" customHeight="1" spans="1:6">
      <c r="A27" s="37" t="s">
        <v>1846</v>
      </c>
      <c r="B27" s="38"/>
      <c r="C27" s="38"/>
      <c r="D27" s="38"/>
      <c r="E27" s="62"/>
      <c r="F27" s="40"/>
    </row>
    <row r="28" s="29" customFormat="1" ht="16.5" customHeight="1" spans="1:6">
      <c r="A28" s="37" t="s">
        <v>1833</v>
      </c>
      <c r="B28" s="38"/>
      <c r="C28" s="38"/>
      <c r="D28" s="38"/>
      <c r="E28" s="62"/>
      <c r="F28" s="40"/>
    </row>
    <row r="29" s="29" customFormat="1" ht="16.5" customHeight="1" spans="1:6">
      <c r="A29" s="37" t="s">
        <v>1834</v>
      </c>
      <c r="B29" s="38"/>
      <c r="C29" s="38"/>
      <c r="D29" s="38"/>
      <c r="E29" s="62"/>
      <c r="F29" s="40"/>
    </row>
    <row r="30" s="29" customFormat="1" ht="16.5" customHeight="1" spans="1:6">
      <c r="A30" s="37" t="s">
        <v>1847</v>
      </c>
      <c r="B30" s="38"/>
      <c r="C30" s="38"/>
      <c r="D30" s="38"/>
      <c r="E30" s="62"/>
      <c r="F30" s="40"/>
    </row>
    <row r="31" s="29" customFormat="1" ht="16.5" customHeight="1" spans="1:6">
      <c r="A31" s="37" t="s">
        <v>1848</v>
      </c>
      <c r="B31" s="38"/>
      <c r="C31" s="38"/>
      <c r="D31" s="38"/>
      <c r="E31" s="62"/>
      <c r="F31" s="40"/>
    </row>
    <row r="32" s="29" customFormat="1" ht="16.5" customHeight="1" spans="1:6">
      <c r="A32" s="58" t="s">
        <v>1849</v>
      </c>
      <c r="B32" s="38"/>
      <c r="C32" s="38"/>
      <c r="D32" s="38"/>
      <c r="E32" s="62"/>
      <c r="F32" s="40"/>
    </row>
    <row r="33" s="29" customFormat="1" ht="16.5" customHeight="1" spans="1:6">
      <c r="A33" s="37" t="s">
        <v>1850</v>
      </c>
      <c r="B33" s="38"/>
      <c r="C33" s="38"/>
      <c r="D33" s="38"/>
      <c r="E33" s="62"/>
      <c r="F33" s="40"/>
    </row>
    <row r="34" s="29" customFormat="1" ht="16.5" customHeight="1" spans="1:6">
      <c r="A34" s="37" t="s">
        <v>1833</v>
      </c>
      <c r="B34" s="38"/>
      <c r="C34" s="38"/>
      <c r="D34" s="38"/>
      <c r="E34" s="62"/>
      <c r="F34" s="40"/>
    </row>
    <row r="35" s="29" customFormat="1" ht="16.5" customHeight="1" spans="1:6">
      <c r="A35" s="37" t="s">
        <v>1834</v>
      </c>
      <c r="B35" s="38"/>
      <c r="C35" s="38"/>
      <c r="D35" s="38"/>
      <c r="E35" s="62"/>
      <c r="F35" s="40"/>
    </row>
    <row r="36" s="29" customFormat="1" ht="16.5" customHeight="1" spans="1:6">
      <c r="A36" s="37" t="s">
        <v>1835</v>
      </c>
      <c r="B36" s="38"/>
      <c r="C36" s="38"/>
      <c r="D36" s="38"/>
      <c r="E36" s="62"/>
      <c r="F36" s="40"/>
    </row>
    <row r="37" s="29" customFormat="1" ht="16.5" customHeight="1" spans="1:6">
      <c r="A37" s="37" t="s">
        <v>1836</v>
      </c>
      <c r="B37" s="38"/>
      <c r="C37" s="38"/>
      <c r="D37" s="38"/>
      <c r="E37" s="62"/>
      <c r="F37" s="40"/>
    </row>
    <row r="38" s="29" customFormat="1" ht="16.5" customHeight="1" spans="1:6">
      <c r="A38" s="37" t="s">
        <v>1851</v>
      </c>
      <c r="B38" s="38"/>
      <c r="C38" s="38"/>
      <c r="D38" s="38"/>
      <c r="E38" s="62"/>
      <c r="F38" s="40"/>
    </row>
    <row r="39" s="29" customFormat="1" ht="16.5" customHeight="1" spans="1:6">
      <c r="A39" s="37" t="s">
        <v>1833</v>
      </c>
      <c r="B39" s="38"/>
      <c r="C39" s="38"/>
      <c r="D39" s="38"/>
      <c r="E39" s="62"/>
      <c r="F39" s="40"/>
    </row>
    <row r="40" s="29" customFormat="1" ht="16.5" customHeight="1" spans="1:6">
      <c r="A40" s="37" t="s">
        <v>1834</v>
      </c>
      <c r="B40" s="38"/>
      <c r="C40" s="38"/>
      <c r="D40" s="38"/>
      <c r="E40" s="62"/>
      <c r="F40" s="40"/>
    </row>
    <row r="41" s="29" customFormat="1" ht="16.5" customHeight="1" spans="1:6">
      <c r="A41" s="37" t="s">
        <v>1840</v>
      </c>
      <c r="B41" s="38"/>
      <c r="C41" s="38"/>
      <c r="D41" s="38"/>
      <c r="E41" s="62"/>
      <c r="F41" s="40"/>
    </row>
    <row r="42" s="29" customFormat="1" ht="16.5" customHeight="1" spans="1:6">
      <c r="A42" s="37" t="s">
        <v>1841</v>
      </c>
      <c r="B42" s="38"/>
      <c r="C42" s="38"/>
      <c r="D42" s="38"/>
      <c r="E42" s="62"/>
      <c r="F42" s="40"/>
    </row>
    <row r="43" s="29" customFormat="1" ht="16.5" customHeight="1" spans="1:6">
      <c r="A43" s="37" t="s">
        <v>1852</v>
      </c>
      <c r="B43" s="38"/>
      <c r="C43" s="38"/>
      <c r="D43" s="38"/>
      <c r="E43" s="62"/>
      <c r="F43" s="40"/>
    </row>
    <row r="44" s="29" customFormat="1" ht="16.5" customHeight="1" spans="1:6">
      <c r="A44" s="37" t="s">
        <v>1833</v>
      </c>
      <c r="B44" s="38"/>
      <c r="C44" s="38"/>
      <c r="D44" s="38"/>
      <c r="E44" s="62"/>
      <c r="F44" s="40"/>
    </row>
    <row r="45" s="29" customFormat="1" ht="16.5" customHeight="1" spans="1:6">
      <c r="A45" s="37" t="s">
        <v>1834</v>
      </c>
      <c r="B45" s="38"/>
      <c r="C45" s="38"/>
      <c r="D45" s="38"/>
      <c r="E45" s="62"/>
      <c r="F45" s="40"/>
    </row>
    <row r="46" s="29" customFormat="1" ht="16.5" customHeight="1" spans="1:6">
      <c r="A46" s="37" t="s">
        <v>1835</v>
      </c>
      <c r="B46" s="38"/>
      <c r="C46" s="38"/>
      <c r="D46" s="38"/>
      <c r="E46" s="62"/>
      <c r="F46" s="40"/>
    </row>
    <row r="47" s="29" customFormat="1" ht="16.5" customHeight="1" spans="1:6">
      <c r="A47" s="37" t="s">
        <v>1840</v>
      </c>
      <c r="B47" s="38"/>
      <c r="C47" s="38"/>
      <c r="D47" s="38"/>
      <c r="E47" s="62"/>
      <c r="F47" s="40"/>
    </row>
    <row r="48" s="29" customFormat="1" ht="16.5" customHeight="1" spans="1:6">
      <c r="A48" s="37" t="s">
        <v>1841</v>
      </c>
      <c r="B48" s="38"/>
      <c r="C48" s="38"/>
      <c r="D48" s="38"/>
      <c r="E48" s="62"/>
      <c r="F48" s="40"/>
    </row>
    <row r="49" s="29" customFormat="1" ht="16.5" customHeight="1" spans="1:6">
      <c r="A49" s="37" t="s">
        <v>1842</v>
      </c>
      <c r="B49" s="38"/>
      <c r="C49" s="38"/>
      <c r="D49" s="38"/>
      <c r="E49" s="62"/>
      <c r="F49" s="40"/>
    </row>
    <row r="50" s="29" customFormat="1" ht="16.5" customHeight="1" spans="1:6">
      <c r="A50" s="37" t="s">
        <v>1853</v>
      </c>
      <c r="B50" s="38"/>
      <c r="C50" s="38"/>
      <c r="D50" s="38"/>
      <c r="E50" s="62"/>
      <c r="F50" s="40"/>
    </row>
    <row r="51" s="29" customFormat="1" ht="16.5" customHeight="1" spans="1:6">
      <c r="A51" s="37" t="s">
        <v>1833</v>
      </c>
      <c r="B51" s="38"/>
      <c r="C51" s="38"/>
      <c r="D51" s="38"/>
      <c r="E51" s="62"/>
      <c r="F51" s="40"/>
    </row>
    <row r="52" s="29" customFormat="1" ht="16.5" customHeight="1" spans="1:6">
      <c r="A52" s="37" t="s">
        <v>1834</v>
      </c>
      <c r="B52" s="38"/>
      <c r="C52" s="38"/>
      <c r="D52" s="38"/>
      <c r="E52" s="62"/>
      <c r="F52" s="40"/>
    </row>
    <row r="53" s="29" customFormat="1" ht="16.5" customHeight="1" spans="1:6">
      <c r="A53" s="37" t="s">
        <v>1840</v>
      </c>
      <c r="B53" s="38"/>
      <c r="C53" s="38"/>
      <c r="D53" s="38"/>
      <c r="E53" s="62"/>
      <c r="F53" s="40"/>
    </row>
    <row r="54" s="29" customFormat="1" ht="16.5" customHeight="1" spans="1:6">
      <c r="A54" s="37" t="s">
        <v>1841</v>
      </c>
      <c r="B54" s="38"/>
      <c r="C54" s="38"/>
      <c r="D54" s="38"/>
      <c r="E54" s="62"/>
      <c r="F54" s="40"/>
    </row>
  </sheetData>
  <mergeCells count="4">
    <mergeCell ref="A1:F1"/>
    <mergeCell ref="A2:F2"/>
    <mergeCell ref="C3:F3"/>
    <mergeCell ref="A3:A4"/>
  </mergeCells>
  <pageMargins left="1.37" right="0.75" top="0.45" bottom="0.32" header="0.51" footer="0.51"/>
  <pageSetup paperSize="9"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workbookViewId="0">
      <pane xSplit="1" ySplit="4" topLeftCell="B5" activePane="bottomRight" state="frozen"/>
      <selection/>
      <selection pane="topRight"/>
      <selection pane="bottomLeft"/>
      <selection pane="bottomRight" activeCell="H7" sqref="H7"/>
    </sheetView>
  </sheetViews>
  <sheetFormatPr defaultColWidth="9" defaultRowHeight="15.75" outlineLevelCol="5"/>
  <cols>
    <col min="1" max="1" width="44.375" style="29" customWidth="1"/>
    <col min="2" max="4" width="12.5" style="29" customWidth="1"/>
    <col min="5" max="5" width="12.5" style="43" customWidth="1"/>
    <col min="6" max="6" width="12.5" style="29" customWidth="1"/>
    <col min="7" max="16384" width="9" style="29"/>
  </cols>
  <sheetData>
    <row r="1" s="29" customFormat="1" ht="28.5" customHeight="1" spans="1:6">
      <c r="A1" s="30" t="s">
        <v>23</v>
      </c>
      <c r="B1" s="30"/>
      <c r="C1" s="30"/>
      <c r="D1" s="30"/>
      <c r="E1" s="46"/>
      <c r="F1" s="30"/>
    </row>
    <row r="2" s="29" customFormat="1" ht="19.5" customHeight="1" spans="1:6">
      <c r="A2" s="31"/>
      <c r="B2" s="31"/>
      <c r="C2" s="31"/>
      <c r="D2" s="31"/>
      <c r="E2" s="47"/>
      <c r="F2" s="31" t="s">
        <v>31</v>
      </c>
    </row>
    <row r="3" s="29" customFormat="1" ht="14.25" customHeight="1" spans="1:6">
      <c r="A3" s="32" t="s">
        <v>32</v>
      </c>
      <c r="B3" s="33" t="s">
        <v>1825</v>
      </c>
      <c r="C3" s="34" t="s">
        <v>1826</v>
      </c>
      <c r="D3" s="34"/>
      <c r="E3" s="48"/>
      <c r="F3" s="34"/>
    </row>
    <row r="4" s="29" customFormat="1" ht="31.5" spans="1:6">
      <c r="A4" s="35"/>
      <c r="B4" s="36" t="s">
        <v>1854</v>
      </c>
      <c r="C4" s="36" t="s">
        <v>1828</v>
      </c>
      <c r="D4" s="36" t="s">
        <v>1829</v>
      </c>
      <c r="E4" s="49" t="s">
        <v>1830</v>
      </c>
      <c r="F4" s="39" t="s">
        <v>1555</v>
      </c>
    </row>
    <row r="5" s="29" customFormat="1" ht="24" customHeight="1" spans="1:6">
      <c r="A5" s="44" t="s">
        <v>1855</v>
      </c>
      <c r="B5" s="38">
        <f>SUM(B6,B10,B13,B16,B19,B21,B25,B30)</f>
        <v>44990</v>
      </c>
      <c r="C5" s="38">
        <f>SUM(C6,C10,C13,C16,C19,C21,C25,C30)</f>
        <v>49148</v>
      </c>
      <c r="D5" s="38">
        <f>SUM(D6,D10,D13,D16,D19,D21,D25,D30)</f>
        <v>48993</v>
      </c>
      <c r="E5" s="50">
        <f>ROUND(D5/C5*100,1)</f>
        <v>99.7</v>
      </c>
      <c r="F5" s="40">
        <f>ROUND((D5-B5)/B5*100,1)</f>
        <v>8.9</v>
      </c>
    </row>
    <row r="6" s="29" customFormat="1" ht="16.5" customHeight="1" spans="1:6">
      <c r="A6" s="37" t="s">
        <v>1856</v>
      </c>
      <c r="B6" s="45"/>
      <c r="C6" s="45"/>
      <c r="D6" s="45"/>
      <c r="E6" s="50"/>
      <c r="F6" s="40"/>
    </row>
    <row r="7" s="29" customFormat="1" ht="16.5" customHeight="1" spans="1:6">
      <c r="A7" s="37" t="s">
        <v>1857</v>
      </c>
      <c r="B7" s="45"/>
      <c r="C7" s="45"/>
      <c r="D7" s="45"/>
      <c r="E7" s="50"/>
      <c r="F7" s="40"/>
    </row>
    <row r="8" s="29" customFormat="1" ht="16.5" customHeight="1" spans="1:6">
      <c r="A8" s="37" t="s">
        <v>1858</v>
      </c>
      <c r="B8" s="45"/>
      <c r="C8" s="45"/>
      <c r="D8" s="45"/>
      <c r="E8" s="50"/>
      <c r="F8" s="40"/>
    </row>
    <row r="9" s="29" customFormat="1" ht="16.5" customHeight="1" spans="1:6">
      <c r="A9" s="37" t="s">
        <v>1859</v>
      </c>
      <c r="B9" s="45"/>
      <c r="C9" s="45"/>
      <c r="D9" s="45"/>
      <c r="E9" s="50"/>
      <c r="F9" s="40"/>
    </row>
    <row r="10" s="29" customFormat="1" ht="16.5" customHeight="1" spans="1:6">
      <c r="A10" s="37" t="s">
        <v>1860</v>
      </c>
      <c r="B10" s="38">
        <v>12155</v>
      </c>
      <c r="C10" s="38">
        <v>13249</v>
      </c>
      <c r="D10" s="38">
        <v>13833</v>
      </c>
      <c r="E10" s="50">
        <f t="shared" ref="E6:E15" si="0">ROUND(D10/C10*100,1)</f>
        <v>104.4</v>
      </c>
      <c r="F10" s="40">
        <f t="shared" ref="F6:F15" si="1">ROUND((D10-B10)/B10*100,1)</f>
        <v>13.8</v>
      </c>
    </row>
    <row r="11" s="29" customFormat="1" ht="16.5" customHeight="1" spans="1:6">
      <c r="A11" s="37" t="s">
        <v>1857</v>
      </c>
      <c r="B11" s="38">
        <v>12150</v>
      </c>
      <c r="C11" s="38">
        <v>13244</v>
      </c>
      <c r="D11" s="38">
        <v>13819</v>
      </c>
      <c r="E11" s="50">
        <f t="shared" si="0"/>
        <v>104.3</v>
      </c>
      <c r="F11" s="40">
        <f t="shared" si="1"/>
        <v>13.7</v>
      </c>
    </row>
    <row r="12" s="29" customFormat="1" ht="16.5" customHeight="1" spans="1:6">
      <c r="A12" s="37" t="s">
        <v>1858</v>
      </c>
      <c r="B12" s="38">
        <v>5</v>
      </c>
      <c r="C12" s="38">
        <v>5</v>
      </c>
      <c r="D12" s="38">
        <v>14</v>
      </c>
      <c r="E12" s="50">
        <f t="shared" si="0"/>
        <v>280</v>
      </c>
      <c r="F12" s="40">
        <f t="shared" si="1"/>
        <v>180</v>
      </c>
    </row>
    <row r="13" s="29" customFormat="1" ht="16.5" customHeight="1" spans="1:6">
      <c r="A13" s="37" t="s">
        <v>1861</v>
      </c>
      <c r="B13" s="38">
        <v>32835</v>
      </c>
      <c r="C13" s="38">
        <v>35899</v>
      </c>
      <c r="D13" s="38">
        <v>35160</v>
      </c>
      <c r="E13" s="50">
        <f t="shared" si="0"/>
        <v>97.9</v>
      </c>
      <c r="F13" s="40">
        <f t="shared" si="1"/>
        <v>7.1</v>
      </c>
    </row>
    <row r="14" s="29" customFormat="1" ht="16.5" customHeight="1" spans="1:6">
      <c r="A14" s="37" t="s">
        <v>1857</v>
      </c>
      <c r="B14" s="38">
        <v>32808</v>
      </c>
      <c r="C14" s="38">
        <v>35869</v>
      </c>
      <c r="D14" s="38">
        <v>35124</v>
      </c>
      <c r="E14" s="50">
        <f t="shared" si="0"/>
        <v>97.9</v>
      </c>
      <c r="F14" s="40">
        <f t="shared" si="1"/>
        <v>7.1</v>
      </c>
    </row>
    <row r="15" s="29" customFormat="1" ht="16.5" customHeight="1" spans="1:6">
      <c r="A15" s="37" t="s">
        <v>1858</v>
      </c>
      <c r="B15" s="38">
        <v>27</v>
      </c>
      <c r="C15" s="38">
        <v>30</v>
      </c>
      <c r="D15" s="38">
        <v>36</v>
      </c>
      <c r="E15" s="50">
        <f t="shared" si="0"/>
        <v>120</v>
      </c>
      <c r="F15" s="40">
        <f t="shared" si="1"/>
        <v>33.3</v>
      </c>
    </row>
    <row r="16" s="29" customFormat="1" ht="16.5" customHeight="1" spans="1:6">
      <c r="A16" s="37" t="s">
        <v>1862</v>
      </c>
      <c r="B16" s="45"/>
      <c r="C16" s="45"/>
      <c r="D16" s="45"/>
      <c r="E16" s="51"/>
      <c r="F16" s="52"/>
    </row>
    <row r="17" s="29" customFormat="1" ht="16.5" customHeight="1" spans="1:6">
      <c r="A17" s="37" t="s">
        <v>1857</v>
      </c>
      <c r="B17" s="45"/>
      <c r="C17" s="45"/>
      <c r="D17" s="45"/>
      <c r="E17" s="51"/>
      <c r="F17" s="52"/>
    </row>
    <row r="18" s="29" customFormat="1" ht="16.5" customHeight="1" spans="1:6">
      <c r="A18" s="37" t="s">
        <v>1858</v>
      </c>
      <c r="B18" s="45"/>
      <c r="C18" s="45"/>
      <c r="D18" s="45"/>
      <c r="E18" s="51"/>
      <c r="F18" s="52"/>
    </row>
    <row r="19" s="29" customFormat="1" ht="16.5" customHeight="1" spans="1:6">
      <c r="A19" s="37" t="s">
        <v>1863</v>
      </c>
      <c r="B19" s="45"/>
      <c r="C19" s="45"/>
      <c r="D19" s="45"/>
      <c r="E19" s="51"/>
      <c r="F19" s="52"/>
    </row>
    <row r="20" s="29" customFormat="1" ht="16.5" customHeight="1" spans="1:6">
      <c r="A20" s="37" t="s">
        <v>1857</v>
      </c>
      <c r="B20" s="45"/>
      <c r="C20" s="45"/>
      <c r="D20" s="45"/>
      <c r="E20" s="51"/>
      <c r="F20" s="52"/>
    </row>
    <row r="21" s="29" customFormat="1" ht="16.5" customHeight="1" spans="1:6">
      <c r="A21" s="37" t="s">
        <v>1864</v>
      </c>
      <c r="B21" s="45"/>
      <c r="C21" s="45"/>
      <c r="D21" s="45"/>
      <c r="E21" s="51"/>
      <c r="F21" s="52"/>
    </row>
    <row r="22" s="29" customFormat="1" ht="16.5" customHeight="1" spans="1:6">
      <c r="A22" s="37" t="s">
        <v>1857</v>
      </c>
      <c r="B22" s="45"/>
      <c r="C22" s="45"/>
      <c r="D22" s="45"/>
      <c r="E22" s="51"/>
      <c r="F22" s="52"/>
    </row>
    <row r="23" s="29" customFormat="1" ht="16.5" customHeight="1" spans="1:6">
      <c r="A23" s="37" t="s">
        <v>1865</v>
      </c>
      <c r="B23" s="45"/>
      <c r="C23" s="45"/>
      <c r="D23" s="45"/>
      <c r="E23" s="51"/>
      <c r="F23" s="52"/>
    </row>
    <row r="24" s="29" customFormat="1" ht="16.5" customHeight="1" spans="1:6">
      <c r="A24" s="37" t="s">
        <v>1866</v>
      </c>
      <c r="B24" s="45"/>
      <c r="C24" s="45"/>
      <c r="D24" s="45"/>
      <c r="E24" s="51"/>
      <c r="F24" s="52"/>
    </row>
    <row r="25" s="29" customFormat="1" ht="16.5" customHeight="1" spans="1:6">
      <c r="A25" s="37" t="s">
        <v>1867</v>
      </c>
      <c r="B25" s="45"/>
      <c r="C25" s="45"/>
      <c r="D25" s="45"/>
      <c r="E25" s="51"/>
      <c r="F25" s="52"/>
    </row>
    <row r="26" s="29" customFormat="1" ht="16.5" customHeight="1" spans="1:6">
      <c r="A26" s="37" t="s">
        <v>1857</v>
      </c>
      <c r="B26" s="45"/>
      <c r="C26" s="45"/>
      <c r="D26" s="45"/>
      <c r="E26" s="51"/>
      <c r="F26" s="52"/>
    </row>
    <row r="27" s="29" customFormat="1" ht="16.5" customHeight="1" spans="1:6">
      <c r="A27" s="37" t="s">
        <v>1868</v>
      </c>
      <c r="B27" s="45"/>
      <c r="C27" s="45"/>
      <c r="D27" s="45"/>
      <c r="E27" s="51"/>
      <c r="F27" s="52"/>
    </row>
    <row r="28" s="29" customFormat="1" ht="16.5" customHeight="1" spans="1:6">
      <c r="A28" s="37" t="s">
        <v>1869</v>
      </c>
      <c r="B28" s="45"/>
      <c r="C28" s="45"/>
      <c r="D28" s="45"/>
      <c r="E28" s="51"/>
      <c r="F28" s="52"/>
    </row>
    <row r="29" s="29" customFormat="1" ht="16.5" customHeight="1" spans="1:6">
      <c r="A29" s="37" t="s">
        <v>1870</v>
      </c>
      <c r="B29" s="45"/>
      <c r="C29" s="45"/>
      <c r="D29" s="45"/>
      <c r="E29" s="51"/>
      <c r="F29" s="52"/>
    </row>
    <row r="30" s="29" customFormat="1" ht="16.5" customHeight="1" spans="1:6">
      <c r="A30" s="37" t="s">
        <v>1871</v>
      </c>
      <c r="B30" s="45"/>
      <c r="C30" s="45"/>
      <c r="D30" s="45"/>
      <c r="E30" s="51"/>
      <c r="F30" s="52"/>
    </row>
    <row r="31" s="29" customFormat="1" ht="16.5" customHeight="1" spans="1:6">
      <c r="A31" s="37" t="s">
        <v>1857</v>
      </c>
      <c r="B31" s="45"/>
      <c r="C31" s="45"/>
      <c r="D31" s="45"/>
      <c r="E31" s="51"/>
      <c r="F31" s="52"/>
    </row>
  </sheetData>
  <mergeCells count="3">
    <mergeCell ref="A1:F1"/>
    <mergeCell ref="C3:F3"/>
    <mergeCell ref="A3:A4"/>
  </mergeCells>
  <pageMargins left="0.71" right="0.71" top="0.75" bottom="0.75" header="0.31" footer="0.31"/>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workbookViewId="0">
      <selection activeCell="O10" sqref="O10"/>
    </sheetView>
  </sheetViews>
  <sheetFormatPr defaultColWidth="9" defaultRowHeight="15.75"/>
  <cols>
    <col min="5" max="5" width="17.25" customWidth="1"/>
    <col min="8" max="8" width="55.125" customWidth="1"/>
    <col min="9" max="9" width="3.75" customWidth="1"/>
  </cols>
  <sheetData>
    <row r="1" ht="29.25" customHeight="1" spans="1:9">
      <c r="A1" s="264" t="s">
        <v>2</v>
      </c>
      <c r="B1" s="264"/>
      <c r="C1" s="264"/>
      <c r="D1" s="264"/>
      <c r="E1" s="264"/>
      <c r="F1" s="264"/>
      <c r="G1" s="264"/>
      <c r="H1" s="264"/>
      <c r="I1" s="264"/>
    </row>
    <row r="2" ht="29.25" customHeight="1" spans="1:8">
      <c r="A2" s="265" t="s">
        <v>3</v>
      </c>
      <c r="B2" s="265"/>
      <c r="C2" s="265"/>
      <c r="D2" s="265"/>
      <c r="E2" s="265"/>
      <c r="F2" s="265"/>
      <c r="G2" s="265"/>
      <c r="H2" s="265"/>
    </row>
    <row r="3" ht="29.25" customHeight="1" spans="1:9">
      <c r="A3" s="266" t="s">
        <v>4</v>
      </c>
      <c r="B3" s="266"/>
      <c r="C3" s="266"/>
      <c r="D3" s="266"/>
      <c r="E3" s="266"/>
      <c r="F3" s="266"/>
      <c r="G3" s="266"/>
      <c r="H3" s="266"/>
      <c r="I3" s="275"/>
    </row>
    <row r="4" ht="29.25" customHeight="1" spans="1:9">
      <c r="A4" s="266" t="s">
        <v>5</v>
      </c>
      <c r="B4" s="266"/>
      <c r="C4" s="266"/>
      <c r="D4" s="266"/>
      <c r="E4" s="266"/>
      <c r="F4" s="266"/>
      <c r="G4" s="266"/>
      <c r="H4" s="266"/>
      <c r="I4" s="275"/>
    </row>
    <row r="5" ht="29.25" customHeight="1" spans="1:9">
      <c r="A5" s="266" t="s">
        <v>6</v>
      </c>
      <c r="B5" s="266"/>
      <c r="C5" s="266"/>
      <c r="D5" s="266"/>
      <c r="E5" s="266"/>
      <c r="F5" s="266"/>
      <c r="G5" s="266"/>
      <c r="H5" s="266"/>
      <c r="I5" s="275"/>
    </row>
    <row r="6" ht="29.25" customHeight="1" spans="1:9">
      <c r="A6" s="266" t="s">
        <v>7</v>
      </c>
      <c r="B6" s="266"/>
      <c r="C6" s="266"/>
      <c r="D6" s="266"/>
      <c r="E6" s="266"/>
      <c r="F6" s="266"/>
      <c r="G6" s="266"/>
      <c r="H6" s="266"/>
      <c r="I6" s="275"/>
    </row>
    <row r="7" ht="29.25" customHeight="1" spans="1:9">
      <c r="A7" s="266" t="s">
        <v>8</v>
      </c>
      <c r="B7" s="266"/>
      <c r="C7" s="266"/>
      <c r="D7" s="266"/>
      <c r="E7" s="266"/>
      <c r="F7" s="266"/>
      <c r="G7" s="266"/>
      <c r="H7" s="266"/>
      <c r="I7" s="275"/>
    </row>
    <row r="8" ht="29.25" customHeight="1" spans="1:9">
      <c r="A8" s="266" t="s">
        <v>9</v>
      </c>
      <c r="B8" s="266"/>
      <c r="C8" s="266"/>
      <c r="D8" s="266"/>
      <c r="E8" s="266"/>
      <c r="F8" s="266"/>
      <c r="G8" s="266"/>
      <c r="H8" s="266"/>
      <c r="I8" s="275"/>
    </row>
    <row r="9" ht="29.25" customHeight="1" spans="1:9">
      <c r="A9" s="265" t="s">
        <v>10</v>
      </c>
      <c r="B9" s="265"/>
      <c r="C9" s="265"/>
      <c r="D9" s="265"/>
      <c r="E9" s="265"/>
      <c r="F9" s="265"/>
      <c r="G9" s="265"/>
      <c r="H9" s="265"/>
      <c r="I9" s="275"/>
    </row>
    <row r="10" ht="29.25" customHeight="1" spans="1:9">
      <c r="A10" s="267" t="s">
        <v>11</v>
      </c>
      <c r="B10" s="267"/>
      <c r="C10" s="267"/>
      <c r="D10" s="267"/>
      <c r="E10" s="267"/>
      <c r="F10" s="267"/>
      <c r="G10" s="267"/>
      <c r="H10" s="267"/>
      <c r="I10" s="275"/>
    </row>
    <row r="11" ht="29.25" customHeight="1" spans="1:9">
      <c r="A11" s="267" t="s">
        <v>12</v>
      </c>
      <c r="B11" s="267"/>
      <c r="C11" s="267"/>
      <c r="D11" s="267"/>
      <c r="E11" s="267"/>
      <c r="F11" s="267"/>
      <c r="G11" s="267"/>
      <c r="H11" s="267"/>
      <c r="I11" s="275"/>
    </row>
    <row r="12" ht="29.25" customHeight="1" spans="1:9">
      <c r="A12" s="267" t="s">
        <v>13</v>
      </c>
      <c r="B12" s="267"/>
      <c r="C12" s="267"/>
      <c r="D12" s="267"/>
      <c r="E12" s="267"/>
      <c r="F12" s="267"/>
      <c r="G12" s="267"/>
      <c r="H12" s="267"/>
      <c r="I12" s="275"/>
    </row>
    <row r="13" ht="29.25" customHeight="1" spans="1:9">
      <c r="A13" s="267" t="s">
        <v>14</v>
      </c>
      <c r="B13" s="267"/>
      <c r="C13" s="267"/>
      <c r="D13" s="267"/>
      <c r="E13" s="267"/>
      <c r="F13" s="267"/>
      <c r="G13" s="267"/>
      <c r="H13" s="267"/>
      <c r="I13" s="275"/>
    </row>
    <row r="14" ht="29.25" customHeight="1" spans="1:9">
      <c r="A14" s="267" t="s">
        <v>15</v>
      </c>
      <c r="B14" s="267"/>
      <c r="C14" s="267"/>
      <c r="D14" s="267"/>
      <c r="E14" s="267"/>
      <c r="F14" s="267"/>
      <c r="G14" s="267"/>
      <c r="H14" s="267"/>
      <c r="I14" s="275"/>
    </row>
    <row r="15" ht="29.25" customHeight="1" spans="1:9">
      <c r="A15" s="268" t="s">
        <v>16</v>
      </c>
      <c r="B15" s="269"/>
      <c r="C15" s="269"/>
      <c r="D15" s="269"/>
      <c r="E15" s="269"/>
      <c r="F15" s="269"/>
      <c r="G15" s="269"/>
      <c r="H15" s="273"/>
      <c r="I15" s="275"/>
    </row>
    <row r="16" ht="29.25" customHeight="1" spans="1:9">
      <c r="A16" s="267" t="s">
        <v>17</v>
      </c>
      <c r="B16" s="267"/>
      <c r="C16" s="267"/>
      <c r="D16" s="267"/>
      <c r="E16" s="267"/>
      <c r="F16" s="267"/>
      <c r="G16" s="267"/>
      <c r="H16" s="267"/>
      <c r="I16" s="275"/>
    </row>
    <row r="17" ht="29.25" customHeight="1" spans="1:9">
      <c r="A17" s="267" t="s">
        <v>18</v>
      </c>
      <c r="B17" s="267"/>
      <c r="C17" s="267"/>
      <c r="D17" s="267"/>
      <c r="E17" s="267"/>
      <c r="F17" s="267"/>
      <c r="G17" s="267"/>
      <c r="H17" s="267"/>
      <c r="I17" s="275"/>
    </row>
    <row r="18" ht="29.25" customHeight="1" spans="1:9">
      <c r="A18" s="267" t="s">
        <v>19</v>
      </c>
      <c r="B18" s="267"/>
      <c r="C18" s="267"/>
      <c r="D18" s="267"/>
      <c r="E18" s="267"/>
      <c r="F18" s="267"/>
      <c r="G18" s="267"/>
      <c r="H18" s="267"/>
      <c r="I18" s="275"/>
    </row>
    <row r="19" ht="29.25" customHeight="1" spans="1:9">
      <c r="A19" s="267" t="s">
        <v>20</v>
      </c>
      <c r="B19" s="267"/>
      <c r="C19" s="267"/>
      <c r="D19" s="267"/>
      <c r="E19" s="267"/>
      <c r="F19" s="267"/>
      <c r="G19" s="267"/>
      <c r="H19" s="267"/>
      <c r="I19" s="275"/>
    </row>
    <row r="20" ht="29.25" customHeight="1" spans="1:9">
      <c r="A20" s="268" t="s">
        <v>21</v>
      </c>
      <c r="B20" s="269"/>
      <c r="C20" s="269"/>
      <c r="D20" s="269"/>
      <c r="E20" s="269"/>
      <c r="F20" s="269"/>
      <c r="G20" s="269"/>
      <c r="H20" s="273"/>
      <c r="I20" s="275"/>
    </row>
    <row r="21" ht="29.25" customHeight="1" spans="1:9">
      <c r="A21" s="267" t="s">
        <v>22</v>
      </c>
      <c r="B21" s="267"/>
      <c r="C21" s="267"/>
      <c r="D21" s="267"/>
      <c r="E21" s="267"/>
      <c r="F21" s="267"/>
      <c r="G21" s="267"/>
      <c r="H21" s="267"/>
      <c r="I21" s="275"/>
    </row>
    <row r="22" ht="29.25" customHeight="1" spans="1:9">
      <c r="A22" s="267" t="s">
        <v>23</v>
      </c>
      <c r="B22" s="267"/>
      <c r="C22" s="267"/>
      <c r="D22" s="267"/>
      <c r="E22" s="267"/>
      <c r="F22" s="267"/>
      <c r="G22" s="267"/>
      <c r="H22" s="267"/>
      <c r="I22" s="275"/>
    </row>
    <row r="23" ht="29.25" customHeight="1" spans="1:9">
      <c r="A23" s="267" t="s">
        <v>24</v>
      </c>
      <c r="B23" s="267"/>
      <c r="C23" s="267"/>
      <c r="D23" s="267"/>
      <c r="E23" s="267"/>
      <c r="F23" s="267"/>
      <c r="G23" s="267"/>
      <c r="H23" s="267"/>
      <c r="I23" s="275"/>
    </row>
    <row r="24" ht="29.25" customHeight="1" spans="1:9">
      <c r="A24" s="270" t="s">
        <v>25</v>
      </c>
      <c r="B24" s="271"/>
      <c r="C24" s="271"/>
      <c r="D24" s="271"/>
      <c r="E24" s="271"/>
      <c r="F24" s="271"/>
      <c r="G24" s="271"/>
      <c r="H24" s="274"/>
      <c r="I24" s="275"/>
    </row>
    <row r="25" ht="29.25" customHeight="1" spans="1:9">
      <c r="A25" s="272" t="s">
        <v>26</v>
      </c>
      <c r="B25" s="272"/>
      <c r="C25" s="272"/>
      <c r="D25" s="272"/>
      <c r="E25" s="272"/>
      <c r="F25" s="272"/>
      <c r="G25" s="272"/>
      <c r="H25" s="272"/>
      <c r="I25" s="275"/>
    </row>
    <row r="26" ht="29.25" customHeight="1" spans="1:9">
      <c r="A26" s="272" t="s">
        <v>27</v>
      </c>
      <c r="B26" s="272"/>
      <c r="C26" s="272"/>
      <c r="D26" s="272"/>
      <c r="E26" s="272"/>
      <c r="F26" s="272"/>
      <c r="G26" s="272"/>
      <c r="H26" s="272"/>
      <c r="I26" s="275"/>
    </row>
    <row r="27" ht="29.25" customHeight="1" spans="1:9">
      <c r="A27" s="272" t="s">
        <v>28</v>
      </c>
      <c r="B27" s="272"/>
      <c r="C27" s="272"/>
      <c r="D27" s="272"/>
      <c r="E27" s="272"/>
      <c r="F27" s="272"/>
      <c r="G27" s="272"/>
      <c r="H27" s="272"/>
      <c r="I27" s="275"/>
    </row>
    <row r="28" ht="29.25" customHeight="1" spans="1:9">
      <c r="A28" s="272" t="s">
        <v>29</v>
      </c>
      <c r="B28" s="272"/>
      <c r="C28" s="272"/>
      <c r="D28" s="272"/>
      <c r="E28" s="272"/>
      <c r="F28" s="272"/>
      <c r="G28" s="272"/>
      <c r="H28" s="272"/>
      <c r="I28" s="275"/>
    </row>
  </sheetData>
  <mergeCells count="28">
    <mergeCell ref="A1:I1"/>
    <mergeCell ref="A2:H2"/>
    <mergeCell ref="A3:H3"/>
    <mergeCell ref="A4:H4"/>
    <mergeCell ref="A5:H5"/>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s>
  <pageMargins left="0.75" right="0.75" top="0.98" bottom="0.98" header="0.51" footer="0.51"/>
  <pageSetup paperSize="9" scale="62" orientation="portrait"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pane xSplit="1" ySplit="4" topLeftCell="B5" activePane="bottomRight" state="frozen"/>
      <selection/>
      <selection pane="topRight"/>
      <selection pane="bottomLeft"/>
      <selection pane="bottomRight" activeCell="H9" sqref="H9"/>
    </sheetView>
  </sheetViews>
  <sheetFormatPr defaultColWidth="9" defaultRowHeight="15.75" outlineLevelCol="5"/>
  <cols>
    <col min="1" max="1" width="40.5" style="29" customWidth="1"/>
    <col min="2" max="2" width="11.125" style="29" customWidth="1"/>
    <col min="3" max="3" width="10.625" style="29" customWidth="1"/>
    <col min="4" max="4" width="10.75" style="29" customWidth="1"/>
    <col min="5" max="5" width="10.875" style="29" customWidth="1"/>
    <col min="6" max="6" width="11.625" style="29" customWidth="1"/>
    <col min="7" max="16384" width="9" style="29"/>
  </cols>
  <sheetData>
    <row r="1" s="29" customFormat="1" ht="28.5" customHeight="1" spans="1:6">
      <c r="A1" s="30" t="s">
        <v>24</v>
      </c>
      <c r="B1" s="30"/>
      <c r="C1" s="30"/>
      <c r="D1" s="30"/>
      <c r="E1" s="30"/>
      <c r="F1" s="30"/>
    </row>
    <row r="2" s="29" customFormat="1" ht="19.5" customHeight="1" spans="1:6">
      <c r="A2" s="31"/>
      <c r="B2" s="31"/>
      <c r="C2" s="31"/>
      <c r="D2" s="31"/>
      <c r="E2" s="31"/>
      <c r="F2" s="31" t="s">
        <v>31</v>
      </c>
    </row>
    <row r="3" s="29" customFormat="1" ht="28.5" customHeight="1" spans="1:6">
      <c r="A3" s="32" t="s">
        <v>32</v>
      </c>
      <c r="B3" s="33" t="s">
        <v>1825</v>
      </c>
      <c r="C3" s="34" t="s">
        <v>1826</v>
      </c>
      <c r="D3" s="34"/>
      <c r="E3" s="34"/>
      <c r="F3" s="34"/>
    </row>
    <row r="4" s="29" customFormat="1" ht="32.1" customHeight="1" spans="1:6">
      <c r="A4" s="35"/>
      <c r="B4" s="36" t="s">
        <v>1872</v>
      </c>
      <c r="C4" s="36" t="s">
        <v>36</v>
      </c>
      <c r="D4" s="36" t="s">
        <v>1873</v>
      </c>
      <c r="E4" s="39" t="s">
        <v>1794</v>
      </c>
      <c r="F4" s="39" t="s">
        <v>1874</v>
      </c>
    </row>
    <row r="5" s="29" customFormat="1" ht="16.5" customHeight="1" spans="1:6">
      <c r="A5" s="37" t="s">
        <v>1875</v>
      </c>
      <c r="B5" s="38">
        <f>SUM(B6:B13)</f>
        <v>2412</v>
      </c>
      <c r="C5" s="38">
        <f>SUM(C6:C13)</f>
        <v>4583.2</v>
      </c>
      <c r="D5" s="38">
        <f>SUM(D6:D13)</f>
        <v>2294</v>
      </c>
      <c r="E5" s="40">
        <f>ROUND(D5/C5*100,0)</f>
        <v>50</v>
      </c>
      <c r="F5" s="40">
        <f>ROUND((D5-B5)/B5*100,0)</f>
        <v>-5</v>
      </c>
    </row>
    <row r="6" s="29" customFormat="1" ht="16.5" customHeight="1" spans="1:6">
      <c r="A6" s="37" t="s">
        <v>1876</v>
      </c>
      <c r="B6" s="38"/>
      <c r="C6" s="38"/>
      <c r="D6" s="38"/>
      <c r="E6" s="41"/>
      <c r="F6" s="41"/>
    </row>
    <row r="7" s="29" customFormat="1" ht="16.5" customHeight="1" spans="1:6">
      <c r="A7" s="37" t="s">
        <v>1877</v>
      </c>
      <c r="B7" s="38">
        <v>3309</v>
      </c>
      <c r="C7" s="38">
        <v>4583</v>
      </c>
      <c r="D7" s="38">
        <v>3371</v>
      </c>
      <c r="E7" s="40">
        <v>0.7353</v>
      </c>
      <c r="F7" s="40">
        <v>0.0184</v>
      </c>
    </row>
    <row r="8" s="29" customFormat="1" ht="16.5" customHeight="1" spans="1:6">
      <c r="A8" s="37" t="s">
        <v>1878</v>
      </c>
      <c r="B8" s="38">
        <v>-897</v>
      </c>
      <c r="C8" s="38">
        <v>0.2</v>
      </c>
      <c r="D8" s="38">
        <v>-1077</v>
      </c>
      <c r="E8" s="40"/>
      <c r="F8" s="40"/>
    </row>
    <row r="9" s="29" customFormat="1" ht="16.5" customHeight="1" spans="1:6">
      <c r="A9" s="37" t="s">
        <v>1879</v>
      </c>
      <c r="B9" s="38"/>
      <c r="C9" s="38"/>
      <c r="D9" s="38"/>
      <c r="E9" s="41"/>
      <c r="F9" s="41"/>
    </row>
    <row r="10" s="29" customFormat="1" ht="16.5" customHeight="1" spans="1:6">
      <c r="A10" s="37" t="s">
        <v>1880</v>
      </c>
      <c r="B10" s="38"/>
      <c r="C10" s="38"/>
      <c r="D10" s="38"/>
      <c r="E10" s="41"/>
      <c r="F10" s="41"/>
    </row>
    <row r="11" s="29" customFormat="1" ht="16.5" customHeight="1" spans="1:6">
      <c r="A11" s="37" t="s">
        <v>1881</v>
      </c>
      <c r="B11" s="38"/>
      <c r="C11" s="38"/>
      <c r="D11" s="38"/>
      <c r="E11" s="41"/>
      <c r="F11" s="41"/>
    </row>
    <row r="12" s="29" customFormat="1" ht="16.5" customHeight="1" spans="1:6">
      <c r="A12" s="37" t="s">
        <v>1882</v>
      </c>
      <c r="B12" s="38"/>
      <c r="C12" s="38"/>
      <c r="D12" s="38"/>
      <c r="E12" s="41"/>
      <c r="F12" s="41"/>
    </row>
    <row r="13" s="29" customFormat="1" ht="16.5" customHeight="1" spans="1:6">
      <c r="A13" s="37" t="s">
        <v>1883</v>
      </c>
      <c r="B13" s="38"/>
      <c r="C13" s="38"/>
      <c r="D13" s="38"/>
      <c r="E13" s="41"/>
      <c r="F13" s="41"/>
    </row>
    <row r="14" s="29" customFormat="1" ht="16.5" customHeight="1" spans="1:6">
      <c r="A14" s="37" t="s">
        <v>1884</v>
      </c>
      <c r="B14" s="38">
        <f>SUM(B15:B22)</f>
        <v>39157</v>
      </c>
      <c r="C14" s="38">
        <f>SUM(C15:C22)</f>
        <v>44327</v>
      </c>
      <c r="D14" s="38">
        <f>SUM(D15:D22)</f>
        <v>41450</v>
      </c>
      <c r="E14" s="40">
        <f>ROUND(D14/C14*100,0)</f>
        <v>94</v>
      </c>
      <c r="F14" s="40">
        <f>ROUND((D14-B14)/B14*100,0)</f>
        <v>6</v>
      </c>
    </row>
    <row r="15" s="29" customFormat="1" ht="16.5" customHeight="1" spans="1:6">
      <c r="A15" s="37" t="s">
        <v>1885</v>
      </c>
      <c r="B15" s="33"/>
      <c r="C15" s="33"/>
      <c r="D15" s="33"/>
      <c r="E15" s="41"/>
      <c r="F15" s="41"/>
    </row>
    <row r="16" s="29" customFormat="1" ht="16.5" customHeight="1" spans="1:6">
      <c r="A16" s="37" t="s">
        <v>1886</v>
      </c>
      <c r="B16" s="33">
        <v>35117</v>
      </c>
      <c r="C16" s="33">
        <v>39389</v>
      </c>
      <c r="D16" s="33">
        <v>38487</v>
      </c>
      <c r="E16" s="40">
        <v>0.9771</v>
      </c>
      <c r="F16" s="40">
        <v>0.096</v>
      </c>
    </row>
    <row r="17" s="29" customFormat="1" ht="16.5" customHeight="1" spans="1:6">
      <c r="A17" s="37" t="s">
        <v>1887</v>
      </c>
      <c r="B17" s="33">
        <v>4040</v>
      </c>
      <c r="C17" s="33">
        <v>4938</v>
      </c>
      <c r="D17" s="33">
        <v>2963</v>
      </c>
      <c r="E17" s="40">
        <v>0.6</v>
      </c>
      <c r="F17" s="40">
        <v>-0.2665</v>
      </c>
    </row>
    <row r="18" s="29" customFormat="1" ht="16.5" customHeight="1" spans="1:6">
      <c r="A18" s="37" t="s">
        <v>1888</v>
      </c>
      <c r="B18" s="33"/>
      <c r="C18" s="33"/>
      <c r="D18" s="33"/>
      <c r="E18" s="41"/>
      <c r="F18" s="42"/>
    </row>
    <row r="19" s="29" customFormat="1" ht="16.5" customHeight="1" spans="1:6">
      <c r="A19" s="37" t="s">
        <v>1889</v>
      </c>
      <c r="B19" s="33"/>
      <c r="C19" s="33"/>
      <c r="D19" s="33"/>
      <c r="E19" s="41"/>
      <c r="F19" s="40"/>
    </row>
    <row r="20" s="29" customFormat="1" ht="16.5" customHeight="1" spans="1:6">
      <c r="A20" s="37" t="s">
        <v>1890</v>
      </c>
      <c r="B20" s="33"/>
      <c r="C20" s="33"/>
      <c r="D20" s="33"/>
      <c r="E20" s="41"/>
      <c r="F20" s="42"/>
    </row>
    <row r="21" s="29" customFormat="1" ht="16.5" customHeight="1" spans="1:6">
      <c r="A21" s="37" t="s">
        <v>1891</v>
      </c>
      <c r="B21" s="33"/>
      <c r="C21" s="33"/>
      <c r="D21" s="33"/>
      <c r="E21" s="41"/>
      <c r="F21" s="42"/>
    </row>
    <row r="22" s="29" customFormat="1" ht="16.5" customHeight="1" spans="1:6">
      <c r="A22" s="37" t="s">
        <v>1892</v>
      </c>
      <c r="B22" s="33"/>
      <c r="C22" s="33"/>
      <c r="D22" s="33"/>
      <c r="E22" s="41"/>
      <c r="F22" s="42"/>
    </row>
  </sheetData>
  <mergeCells count="3">
    <mergeCell ref="A1:F1"/>
    <mergeCell ref="C3:F3"/>
    <mergeCell ref="A3:A4"/>
  </mergeCells>
  <pageMargins left="0.71" right="0.71" top="0.75" bottom="0.75" header="0.31" footer="0.31"/>
  <pageSetup paperSize="9" orientation="landscape"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C4" sqref="C4"/>
    </sheetView>
  </sheetViews>
  <sheetFormatPr defaultColWidth="8.625" defaultRowHeight="15.75" outlineLevelRow="3" outlineLevelCol="2"/>
  <cols>
    <col min="1" max="1" width="52.5" style="17" customWidth="1"/>
    <col min="2" max="3" width="18" style="17" customWidth="1"/>
    <col min="4" max="32" width="9" style="17"/>
    <col min="33" max="16384" width="8.625" style="17"/>
  </cols>
  <sheetData>
    <row r="1" s="17" customFormat="1" ht="45" customHeight="1" spans="1:3">
      <c r="A1" s="26" t="s">
        <v>1893</v>
      </c>
      <c r="B1" s="26"/>
      <c r="C1" s="26"/>
    </row>
    <row r="2" s="17" customFormat="1" ht="24" customHeight="1" spans="1:3">
      <c r="A2" s="27"/>
      <c r="C2" s="28" t="s">
        <v>31</v>
      </c>
    </row>
    <row r="3" s="17" customFormat="1" ht="55.5" customHeight="1" spans="1:3">
      <c r="A3" s="4" t="s">
        <v>1894</v>
      </c>
      <c r="B3" s="4" t="s">
        <v>1895</v>
      </c>
      <c r="C3" s="4" t="s">
        <v>1896</v>
      </c>
    </row>
    <row r="4" s="17" customFormat="1" ht="55.5" customHeight="1" spans="1:3">
      <c r="A4" s="23" t="s">
        <v>1897</v>
      </c>
      <c r="B4" s="24">
        <v>105409</v>
      </c>
      <c r="C4" s="25">
        <v>108500</v>
      </c>
    </row>
  </sheetData>
  <mergeCells count="1">
    <mergeCell ref="A1:C1"/>
  </mergeCells>
  <pageMargins left="1.2" right="0.75" top="0.98" bottom="0.98" header="0.51" footer="0.51"/>
  <pageSetup paperSize="9" orientation="landscape"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C4" sqref="C4"/>
    </sheetView>
  </sheetViews>
  <sheetFormatPr defaultColWidth="8.625" defaultRowHeight="15.75" outlineLevelRow="3" outlineLevelCol="6"/>
  <cols>
    <col min="1" max="1" width="52.5" style="17" customWidth="1"/>
    <col min="2" max="3" width="18" style="17" customWidth="1"/>
    <col min="4" max="7" width="16" style="17" customWidth="1"/>
    <col min="8" max="32" width="9" style="17"/>
    <col min="33" max="16384" width="8.625" style="17"/>
  </cols>
  <sheetData>
    <row r="1" s="17" customFormat="1" ht="39.75" customHeight="1" spans="1:7">
      <c r="A1" s="18" t="s">
        <v>1898</v>
      </c>
      <c r="B1" s="18"/>
      <c r="C1" s="18"/>
      <c r="D1" s="19"/>
      <c r="E1" s="19"/>
      <c r="F1" s="19"/>
      <c r="G1" s="19"/>
    </row>
    <row r="2" s="17" customFormat="1" ht="32.25" customHeight="1" spans="1:7">
      <c r="A2" s="20"/>
      <c r="B2" s="20"/>
      <c r="C2" s="21" t="s">
        <v>31</v>
      </c>
      <c r="D2" s="22"/>
      <c r="E2" s="22"/>
      <c r="F2" s="22"/>
      <c r="G2" s="22"/>
    </row>
    <row r="3" s="17" customFormat="1" ht="55.5" customHeight="1" spans="1:3">
      <c r="A3" s="4" t="s">
        <v>1894</v>
      </c>
      <c r="B3" s="4" t="s">
        <v>1895</v>
      </c>
      <c r="C3" s="4" t="s">
        <v>1896</v>
      </c>
    </row>
    <row r="4" s="17" customFormat="1" ht="55.5" customHeight="1" spans="1:3">
      <c r="A4" s="23" t="s">
        <v>1899</v>
      </c>
      <c r="B4" s="24">
        <v>380618</v>
      </c>
      <c r="C4" s="25">
        <v>380700</v>
      </c>
    </row>
  </sheetData>
  <mergeCells count="2">
    <mergeCell ref="A1:C1"/>
    <mergeCell ref="A2:B2"/>
  </mergeCells>
  <pageMargins left="0.99" right="0.75" top="0.62" bottom="0.54" header="0.51" footer="0.51"/>
  <pageSetup paperSize="9" orientation="landscape"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E54" sqref="E54"/>
    </sheetView>
  </sheetViews>
  <sheetFormatPr defaultColWidth="8.625" defaultRowHeight="14.25" outlineLevelCol="7"/>
  <cols>
    <col min="1" max="1" width="32.25" style="7" customWidth="1"/>
    <col min="2" max="2" width="24" style="7" customWidth="1"/>
    <col min="3" max="3" width="15.375" style="7" customWidth="1"/>
    <col min="4" max="4" width="28.625" style="7" customWidth="1"/>
    <col min="5" max="5" width="28" style="7" customWidth="1"/>
    <col min="6" max="6" width="15.875" style="9" customWidth="1"/>
    <col min="7" max="7" width="10.875" style="9" customWidth="1"/>
    <col min="8" max="8" width="18.75" style="9" customWidth="1"/>
    <col min="9" max="32" width="9" style="7"/>
    <col min="33" max="16384" width="8.625" style="7"/>
  </cols>
  <sheetData>
    <row r="1" s="7" customFormat="1" ht="36" customHeight="1" spans="1:8">
      <c r="A1" s="10" t="s">
        <v>1900</v>
      </c>
      <c r="B1" s="10"/>
      <c r="C1" s="10"/>
      <c r="D1" s="10"/>
      <c r="E1" s="10"/>
      <c r="F1" s="10"/>
      <c r="G1" s="10"/>
      <c r="H1" s="10"/>
    </row>
    <row r="2" s="7" customFormat="1" ht="36" customHeight="1" spans="1:8">
      <c r="A2" s="11" t="s">
        <v>1901</v>
      </c>
      <c r="B2" s="11"/>
      <c r="C2" s="11"/>
      <c r="D2" s="11"/>
      <c r="E2" s="11"/>
      <c r="F2" s="11"/>
      <c r="G2" s="11"/>
      <c r="H2" s="11"/>
    </row>
    <row r="3" s="8" customFormat="1" ht="33" customHeight="1" spans="1:8">
      <c r="A3" s="12" t="s">
        <v>1894</v>
      </c>
      <c r="B3" s="12" t="s">
        <v>1902</v>
      </c>
      <c r="C3" s="12" t="s">
        <v>1903</v>
      </c>
      <c r="D3" s="12" t="s">
        <v>1904</v>
      </c>
      <c r="E3" s="12" t="s">
        <v>1905</v>
      </c>
      <c r="F3" s="14" t="s">
        <v>1906</v>
      </c>
      <c r="G3" s="14" t="s">
        <v>1907</v>
      </c>
      <c r="H3" s="14" t="s">
        <v>1908</v>
      </c>
    </row>
    <row r="4" ht="30" customHeight="1" spans="1:8">
      <c r="A4" s="13" t="s">
        <v>1909</v>
      </c>
      <c r="B4" s="13" t="s">
        <v>1910</v>
      </c>
      <c r="C4" s="13" t="s">
        <v>1911</v>
      </c>
      <c r="D4" s="13" t="s">
        <v>1912</v>
      </c>
      <c r="E4" s="13" t="s">
        <v>1912</v>
      </c>
      <c r="F4" s="15" t="s">
        <v>1913</v>
      </c>
      <c r="G4" s="15">
        <v>7500</v>
      </c>
      <c r="H4" s="16">
        <v>45343</v>
      </c>
    </row>
    <row r="5" ht="30" customHeight="1" spans="1:8">
      <c r="A5" s="13" t="s">
        <v>1914</v>
      </c>
      <c r="B5" s="13" t="s">
        <v>1915</v>
      </c>
      <c r="C5" s="13" t="s">
        <v>1916</v>
      </c>
      <c r="D5" s="13" t="s">
        <v>1917</v>
      </c>
      <c r="E5" s="13" t="s">
        <v>1917</v>
      </c>
      <c r="F5" s="15" t="s">
        <v>1918</v>
      </c>
      <c r="G5" s="15">
        <v>9000</v>
      </c>
      <c r="H5" s="16">
        <v>45378</v>
      </c>
    </row>
    <row r="6" ht="30" customHeight="1" spans="1:8">
      <c r="A6" s="13" t="s">
        <v>1919</v>
      </c>
      <c r="B6" s="13" t="s">
        <v>1920</v>
      </c>
      <c r="C6" s="13" t="s">
        <v>1916</v>
      </c>
      <c r="D6" s="13" t="s">
        <v>1921</v>
      </c>
      <c r="E6" s="13" t="s">
        <v>1921</v>
      </c>
      <c r="F6" s="15" t="s">
        <v>1918</v>
      </c>
      <c r="G6" s="15">
        <v>1500</v>
      </c>
      <c r="H6" s="16">
        <v>45378</v>
      </c>
    </row>
    <row r="7" ht="30" customHeight="1" spans="1:8">
      <c r="A7" s="13" t="s">
        <v>1922</v>
      </c>
      <c r="B7" s="13" t="s">
        <v>1923</v>
      </c>
      <c r="C7" s="13" t="s">
        <v>1924</v>
      </c>
      <c r="D7" s="13" t="s">
        <v>1925</v>
      </c>
      <c r="E7" s="13" t="s">
        <v>1925</v>
      </c>
      <c r="F7" s="15" t="s">
        <v>1918</v>
      </c>
      <c r="G7" s="15">
        <v>7400</v>
      </c>
      <c r="H7" s="16">
        <v>45378</v>
      </c>
    </row>
    <row r="8" ht="30" customHeight="1" spans="1:8">
      <c r="A8" s="13" t="s">
        <v>1926</v>
      </c>
      <c r="B8" s="13" t="s">
        <v>1927</v>
      </c>
      <c r="C8" s="13" t="s">
        <v>1928</v>
      </c>
      <c r="D8" s="13" t="s">
        <v>1917</v>
      </c>
      <c r="E8" s="13" t="s">
        <v>1917</v>
      </c>
      <c r="F8" s="15" t="s">
        <v>1929</v>
      </c>
      <c r="G8" s="15">
        <v>38.48</v>
      </c>
      <c r="H8" s="16">
        <v>45429</v>
      </c>
    </row>
    <row r="9" ht="30" customHeight="1" spans="1:8">
      <c r="A9" s="13" t="s">
        <v>1930</v>
      </c>
      <c r="B9" s="13" t="s">
        <v>1931</v>
      </c>
      <c r="C9" s="13" t="s">
        <v>1932</v>
      </c>
      <c r="D9" s="13" t="s">
        <v>1917</v>
      </c>
      <c r="E9" s="13" t="s">
        <v>1917</v>
      </c>
      <c r="F9" s="15" t="s">
        <v>1929</v>
      </c>
      <c r="G9" s="15">
        <v>554</v>
      </c>
      <c r="H9" s="16">
        <v>45429</v>
      </c>
    </row>
    <row r="10" ht="30" customHeight="1" spans="1:8">
      <c r="A10" s="13" t="s">
        <v>1933</v>
      </c>
      <c r="B10" s="13" t="s">
        <v>1934</v>
      </c>
      <c r="C10" s="13" t="s">
        <v>1935</v>
      </c>
      <c r="D10" s="13" t="s">
        <v>1936</v>
      </c>
      <c r="E10" s="13" t="s">
        <v>1936</v>
      </c>
      <c r="F10" s="15" t="s">
        <v>1929</v>
      </c>
      <c r="G10" s="15">
        <v>128</v>
      </c>
      <c r="H10" s="16">
        <v>45429</v>
      </c>
    </row>
    <row r="11" ht="30" customHeight="1" spans="1:8">
      <c r="A11" s="13" t="s">
        <v>1937</v>
      </c>
      <c r="B11" s="13" t="s">
        <v>1938</v>
      </c>
      <c r="C11" s="13" t="s">
        <v>1939</v>
      </c>
      <c r="D11" s="13" t="s">
        <v>1940</v>
      </c>
      <c r="E11" s="13" t="s">
        <v>1940</v>
      </c>
      <c r="F11" s="15" t="s">
        <v>1929</v>
      </c>
      <c r="G11" s="15">
        <v>13</v>
      </c>
      <c r="H11" s="16">
        <v>45429</v>
      </c>
    </row>
    <row r="12" ht="30" customHeight="1" spans="1:8">
      <c r="A12" s="13" t="s">
        <v>1941</v>
      </c>
      <c r="B12" s="13" t="s">
        <v>1942</v>
      </c>
      <c r="C12" s="13" t="s">
        <v>1943</v>
      </c>
      <c r="D12" s="13" t="s">
        <v>1936</v>
      </c>
      <c r="E12" s="13" t="s">
        <v>1936</v>
      </c>
      <c r="F12" s="15" t="s">
        <v>1929</v>
      </c>
      <c r="G12" s="15">
        <v>180</v>
      </c>
      <c r="H12" s="16">
        <v>45429</v>
      </c>
    </row>
    <row r="13" ht="30" customHeight="1" spans="1:8">
      <c r="A13" s="13" t="s">
        <v>1944</v>
      </c>
      <c r="B13" s="13" t="s">
        <v>1945</v>
      </c>
      <c r="C13" s="13" t="s">
        <v>1946</v>
      </c>
      <c r="D13" s="13" t="s">
        <v>1947</v>
      </c>
      <c r="E13" s="13" t="s">
        <v>1947</v>
      </c>
      <c r="F13" s="15" t="s">
        <v>1929</v>
      </c>
      <c r="G13" s="15">
        <v>265</v>
      </c>
      <c r="H13" s="16">
        <v>45429</v>
      </c>
    </row>
    <row r="14" ht="30" customHeight="1" spans="1:8">
      <c r="A14" s="13" t="s">
        <v>1948</v>
      </c>
      <c r="B14" s="13" t="s">
        <v>1949</v>
      </c>
      <c r="C14" s="13" t="s">
        <v>1950</v>
      </c>
      <c r="D14" s="13" t="s">
        <v>1951</v>
      </c>
      <c r="E14" s="13" t="s">
        <v>1951</v>
      </c>
      <c r="F14" s="15" t="s">
        <v>1929</v>
      </c>
      <c r="G14" s="15">
        <v>150</v>
      </c>
      <c r="H14" s="16">
        <v>45429</v>
      </c>
    </row>
    <row r="15" ht="30" customHeight="1" spans="1:8">
      <c r="A15" s="13" t="s">
        <v>1952</v>
      </c>
      <c r="B15" s="13" t="s">
        <v>1953</v>
      </c>
      <c r="C15" s="13" t="s">
        <v>1954</v>
      </c>
      <c r="D15" s="13" t="s">
        <v>1955</v>
      </c>
      <c r="E15" s="13" t="s">
        <v>1955</v>
      </c>
      <c r="F15" s="15" t="s">
        <v>1929</v>
      </c>
      <c r="G15" s="15">
        <v>18.37</v>
      </c>
      <c r="H15" s="16">
        <v>45429</v>
      </c>
    </row>
    <row r="16" ht="30" customHeight="1" spans="1:8">
      <c r="A16" s="13" t="s">
        <v>1956</v>
      </c>
      <c r="B16" s="13" t="s">
        <v>1957</v>
      </c>
      <c r="C16" s="13" t="s">
        <v>1950</v>
      </c>
      <c r="D16" s="13" t="s">
        <v>1951</v>
      </c>
      <c r="E16" s="13" t="s">
        <v>1951</v>
      </c>
      <c r="F16" s="15" t="s">
        <v>1929</v>
      </c>
      <c r="G16" s="15">
        <v>288</v>
      </c>
      <c r="H16" s="16">
        <v>45429</v>
      </c>
    </row>
    <row r="17" ht="30" customHeight="1" spans="1:8">
      <c r="A17" s="13" t="s">
        <v>1958</v>
      </c>
      <c r="B17" s="13" t="s">
        <v>1959</v>
      </c>
      <c r="C17" s="13" t="s">
        <v>1960</v>
      </c>
      <c r="D17" s="13" t="s">
        <v>1961</v>
      </c>
      <c r="E17" s="13" t="s">
        <v>1961</v>
      </c>
      <c r="F17" s="15" t="s">
        <v>1962</v>
      </c>
      <c r="G17" s="15">
        <v>2009.1365</v>
      </c>
      <c r="H17" s="16">
        <v>45429</v>
      </c>
    </row>
    <row r="18" ht="30" customHeight="1" spans="1:8">
      <c r="A18" s="13" t="s">
        <v>1963</v>
      </c>
      <c r="B18" s="13" t="s">
        <v>1964</v>
      </c>
      <c r="C18" s="13" t="s">
        <v>1960</v>
      </c>
      <c r="D18" s="13" t="s">
        <v>1965</v>
      </c>
      <c r="E18" s="13" t="s">
        <v>1965</v>
      </c>
      <c r="F18" s="15" t="s">
        <v>1962</v>
      </c>
      <c r="G18" s="15">
        <v>4330.7059</v>
      </c>
      <c r="H18" s="16">
        <v>45429</v>
      </c>
    </row>
    <row r="19" ht="30" customHeight="1" spans="1:8">
      <c r="A19" s="13" t="s">
        <v>1966</v>
      </c>
      <c r="B19" s="13" t="s">
        <v>1967</v>
      </c>
      <c r="C19" s="13" t="s">
        <v>1968</v>
      </c>
      <c r="D19" s="13" t="s">
        <v>1961</v>
      </c>
      <c r="E19" s="13" t="s">
        <v>1961</v>
      </c>
      <c r="F19" s="15" t="s">
        <v>1962</v>
      </c>
      <c r="G19" s="15">
        <v>566.568602</v>
      </c>
      <c r="H19" s="16">
        <v>45429</v>
      </c>
    </row>
    <row r="20" ht="30" customHeight="1" spans="1:8">
      <c r="A20" s="13" t="s">
        <v>1969</v>
      </c>
      <c r="B20" s="13" t="s">
        <v>1970</v>
      </c>
      <c r="C20" s="13" t="s">
        <v>1960</v>
      </c>
      <c r="D20" s="13" t="s">
        <v>1961</v>
      </c>
      <c r="E20" s="13" t="s">
        <v>1961</v>
      </c>
      <c r="F20" s="15" t="s">
        <v>1962</v>
      </c>
      <c r="G20" s="15">
        <v>831.077739</v>
      </c>
      <c r="H20" s="16">
        <v>45429</v>
      </c>
    </row>
    <row r="21" ht="30" customHeight="1" spans="1:8">
      <c r="A21" s="13" t="s">
        <v>1971</v>
      </c>
      <c r="B21" s="13" t="s">
        <v>1972</v>
      </c>
      <c r="C21" s="13" t="s">
        <v>1960</v>
      </c>
      <c r="D21" s="13" t="s">
        <v>1965</v>
      </c>
      <c r="E21" s="13" t="s">
        <v>1965</v>
      </c>
      <c r="F21" s="15" t="s">
        <v>1962</v>
      </c>
      <c r="G21" s="15">
        <v>38.5523</v>
      </c>
      <c r="H21" s="16">
        <v>45429</v>
      </c>
    </row>
    <row r="22" ht="30" customHeight="1" spans="1:8">
      <c r="A22" s="13" t="s">
        <v>1973</v>
      </c>
      <c r="B22" s="13" t="s">
        <v>1974</v>
      </c>
      <c r="C22" s="13" t="s">
        <v>1975</v>
      </c>
      <c r="D22" s="13" t="s">
        <v>1976</v>
      </c>
      <c r="E22" s="13" t="s">
        <v>1976</v>
      </c>
      <c r="F22" s="15" t="s">
        <v>1962</v>
      </c>
      <c r="G22" s="15">
        <v>1943.415768</v>
      </c>
      <c r="H22" s="16">
        <v>45429</v>
      </c>
    </row>
    <row r="23" ht="30" customHeight="1" spans="1:8">
      <c r="A23" s="13" t="s">
        <v>1977</v>
      </c>
      <c r="B23" s="13" t="s">
        <v>1978</v>
      </c>
      <c r="C23" s="13" t="s">
        <v>1950</v>
      </c>
      <c r="D23" s="13" t="s">
        <v>1951</v>
      </c>
      <c r="E23" s="13" t="s">
        <v>1951</v>
      </c>
      <c r="F23" s="15" t="s">
        <v>1962</v>
      </c>
      <c r="G23" s="15">
        <v>899.944221</v>
      </c>
      <c r="H23" s="16">
        <v>45429</v>
      </c>
    </row>
    <row r="24" ht="30" customHeight="1" spans="1:8">
      <c r="A24" s="13" t="s">
        <v>1979</v>
      </c>
      <c r="B24" s="13" t="s">
        <v>1980</v>
      </c>
      <c r="C24" s="13" t="s">
        <v>1960</v>
      </c>
      <c r="D24" s="13" t="s">
        <v>1961</v>
      </c>
      <c r="E24" s="13" t="s">
        <v>1961</v>
      </c>
      <c r="F24" s="15" t="s">
        <v>1962</v>
      </c>
      <c r="G24" s="15">
        <v>1080.59897</v>
      </c>
      <c r="H24" s="16">
        <v>45429</v>
      </c>
    </row>
    <row r="25" ht="30" customHeight="1" spans="1:8">
      <c r="A25" s="13" t="s">
        <v>1981</v>
      </c>
      <c r="B25" s="13" t="s">
        <v>1982</v>
      </c>
      <c r="C25" s="13" t="s">
        <v>1983</v>
      </c>
      <c r="D25" s="13" t="s">
        <v>1984</v>
      </c>
      <c r="E25" s="13" t="s">
        <v>1984</v>
      </c>
      <c r="F25" s="15" t="s">
        <v>1918</v>
      </c>
      <c r="G25" s="15">
        <v>7000</v>
      </c>
      <c r="H25" s="16">
        <v>45517</v>
      </c>
    </row>
    <row r="26" ht="30" customHeight="1" spans="1:8">
      <c r="A26" s="13" t="s">
        <v>1985</v>
      </c>
      <c r="B26" s="13" t="s">
        <v>1986</v>
      </c>
      <c r="C26" s="13" t="s">
        <v>1983</v>
      </c>
      <c r="D26" s="13" t="s">
        <v>1987</v>
      </c>
      <c r="E26" s="13" t="s">
        <v>1987</v>
      </c>
      <c r="F26" s="15" t="s">
        <v>1918</v>
      </c>
      <c r="G26" s="15">
        <v>10000</v>
      </c>
      <c r="H26" s="16">
        <v>45517</v>
      </c>
    </row>
    <row r="27" ht="30" customHeight="1" spans="1:8">
      <c r="A27" s="13" t="s">
        <v>1988</v>
      </c>
      <c r="B27" s="13" t="s">
        <v>1989</v>
      </c>
      <c r="C27" s="13" t="s">
        <v>1990</v>
      </c>
      <c r="D27" s="13" t="s">
        <v>1961</v>
      </c>
      <c r="E27" s="13" t="s">
        <v>1961</v>
      </c>
      <c r="F27" s="15" t="s">
        <v>1918</v>
      </c>
      <c r="G27" s="15">
        <v>8663.48</v>
      </c>
      <c r="H27" s="16">
        <v>45586</v>
      </c>
    </row>
    <row r="28" ht="30" customHeight="1" spans="1:8">
      <c r="A28" s="13" t="s">
        <v>1991</v>
      </c>
      <c r="B28" s="13" t="s">
        <v>1992</v>
      </c>
      <c r="C28" s="13" t="s">
        <v>1993</v>
      </c>
      <c r="D28" s="13" t="s">
        <v>1961</v>
      </c>
      <c r="E28" s="13" t="s">
        <v>1961</v>
      </c>
      <c r="F28" s="15" t="s">
        <v>1962</v>
      </c>
      <c r="G28" s="15">
        <v>914</v>
      </c>
      <c r="H28" s="16">
        <v>45628</v>
      </c>
    </row>
    <row r="29" ht="30" customHeight="1" spans="1:8">
      <c r="A29" s="13" t="s">
        <v>1994</v>
      </c>
      <c r="B29" s="13" t="s">
        <v>1995</v>
      </c>
      <c r="C29" s="13" t="s">
        <v>1993</v>
      </c>
      <c r="D29" s="13" t="s">
        <v>1961</v>
      </c>
      <c r="E29" s="13" t="s">
        <v>1961</v>
      </c>
      <c r="F29" s="15" t="s">
        <v>1962</v>
      </c>
      <c r="G29" s="15">
        <v>1177</v>
      </c>
      <c r="H29" s="16">
        <v>45628</v>
      </c>
    </row>
    <row r="30" ht="30" customHeight="1" spans="1:8">
      <c r="A30" s="13" t="s">
        <v>1996</v>
      </c>
      <c r="B30" s="13" t="s">
        <v>1997</v>
      </c>
      <c r="C30" s="13" t="s">
        <v>1993</v>
      </c>
      <c r="D30" s="13" t="s">
        <v>1921</v>
      </c>
      <c r="E30" s="13" t="s">
        <v>1921</v>
      </c>
      <c r="F30" s="15" t="s">
        <v>1913</v>
      </c>
      <c r="G30" s="15">
        <v>1190</v>
      </c>
      <c r="H30" s="16">
        <v>45628</v>
      </c>
    </row>
    <row r="31" ht="30" customHeight="1" spans="1:8">
      <c r="A31" s="13" t="s">
        <v>1998</v>
      </c>
      <c r="B31" s="13" t="s">
        <v>1999</v>
      </c>
      <c r="C31" s="13" t="s">
        <v>1993</v>
      </c>
      <c r="D31" s="13" t="s">
        <v>1921</v>
      </c>
      <c r="E31" s="13" t="s">
        <v>1921</v>
      </c>
      <c r="F31" s="15" t="s">
        <v>1913</v>
      </c>
      <c r="G31" s="15">
        <v>206</v>
      </c>
      <c r="H31" s="16">
        <v>45628</v>
      </c>
    </row>
    <row r="32" ht="30" customHeight="1" spans="1:8">
      <c r="A32" s="13" t="s">
        <v>2000</v>
      </c>
      <c r="B32" s="13" t="s">
        <v>2001</v>
      </c>
      <c r="C32" s="13" t="s">
        <v>1993</v>
      </c>
      <c r="D32" s="13" t="s">
        <v>2002</v>
      </c>
      <c r="E32" s="13" t="s">
        <v>2002</v>
      </c>
      <c r="F32" s="15" t="s">
        <v>1913</v>
      </c>
      <c r="G32" s="15">
        <v>100</v>
      </c>
      <c r="H32" s="16">
        <v>45628</v>
      </c>
    </row>
    <row r="33" ht="30" customHeight="1" spans="1:8">
      <c r="A33" s="13" t="s">
        <v>2003</v>
      </c>
      <c r="B33" s="13" t="s">
        <v>2004</v>
      </c>
      <c r="C33" s="13" t="s">
        <v>1993</v>
      </c>
      <c r="D33" s="13" t="s">
        <v>2002</v>
      </c>
      <c r="E33" s="13" t="s">
        <v>2002</v>
      </c>
      <c r="F33" s="15" t="s">
        <v>1913</v>
      </c>
      <c r="G33" s="15">
        <v>104</v>
      </c>
      <c r="H33" s="16">
        <v>45628</v>
      </c>
    </row>
    <row r="34" ht="30" customHeight="1" spans="1:8">
      <c r="A34" s="13" t="s">
        <v>2005</v>
      </c>
      <c r="B34" s="13" t="s">
        <v>2006</v>
      </c>
      <c r="C34" s="13" t="s">
        <v>1993</v>
      </c>
      <c r="D34" s="13" t="s">
        <v>2002</v>
      </c>
      <c r="E34" s="13" t="s">
        <v>2002</v>
      </c>
      <c r="F34" s="15" t="s">
        <v>1913</v>
      </c>
      <c r="G34" s="15">
        <v>420</v>
      </c>
      <c r="H34" s="16">
        <v>45628</v>
      </c>
    </row>
    <row r="35" ht="30" customHeight="1" spans="1:8">
      <c r="A35" s="13" t="s">
        <v>2007</v>
      </c>
      <c r="B35" s="13" t="s">
        <v>2008</v>
      </c>
      <c r="C35" s="13" t="s">
        <v>1993</v>
      </c>
      <c r="D35" s="13" t="s">
        <v>2002</v>
      </c>
      <c r="E35" s="13" t="s">
        <v>2002</v>
      </c>
      <c r="F35" s="15" t="s">
        <v>1913</v>
      </c>
      <c r="G35" s="15">
        <v>134</v>
      </c>
      <c r="H35" s="16">
        <v>45628</v>
      </c>
    </row>
    <row r="36" ht="30" customHeight="1" spans="1:8">
      <c r="A36" s="13" t="s">
        <v>2009</v>
      </c>
      <c r="B36" s="13" t="s">
        <v>2010</v>
      </c>
      <c r="C36" s="13" t="s">
        <v>1993</v>
      </c>
      <c r="D36" s="13" t="s">
        <v>1921</v>
      </c>
      <c r="E36" s="13" t="s">
        <v>1921</v>
      </c>
      <c r="F36" s="15" t="s">
        <v>1913</v>
      </c>
      <c r="G36" s="15">
        <v>460</v>
      </c>
      <c r="H36" s="16">
        <v>45628</v>
      </c>
    </row>
    <row r="37" ht="30" customHeight="1" spans="1:8">
      <c r="A37" s="13" t="s">
        <v>2011</v>
      </c>
      <c r="B37" s="13" t="s">
        <v>2012</v>
      </c>
      <c r="C37" s="13" t="s">
        <v>1993</v>
      </c>
      <c r="D37" s="13" t="s">
        <v>2002</v>
      </c>
      <c r="E37" s="13" t="s">
        <v>2002</v>
      </c>
      <c r="F37" s="15" t="s">
        <v>1913</v>
      </c>
      <c r="G37" s="15">
        <v>120</v>
      </c>
      <c r="H37" s="16">
        <v>45628</v>
      </c>
    </row>
    <row r="38" ht="30" customHeight="1" spans="1:8">
      <c r="A38" s="13" t="s">
        <v>2013</v>
      </c>
      <c r="B38" s="13" t="s">
        <v>2014</v>
      </c>
      <c r="C38" s="13" t="s">
        <v>1993</v>
      </c>
      <c r="D38" s="13" t="s">
        <v>2015</v>
      </c>
      <c r="E38" s="13" t="s">
        <v>2015</v>
      </c>
      <c r="F38" s="15" t="s">
        <v>1913</v>
      </c>
      <c r="G38" s="15">
        <v>5.8</v>
      </c>
      <c r="H38" s="16">
        <v>45628</v>
      </c>
    </row>
    <row r="39" ht="30" customHeight="1" spans="1:8">
      <c r="A39" s="13" t="s">
        <v>2016</v>
      </c>
      <c r="B39" s="13" t="s">
        <v>2017</v>
      </c>
      <c r="C39" s="13" t="s">
        <v>1993</v>
      </c>
      <c r="D39" s="13" t="s">
        <v>1921</v>
      </c>
      <c r="E39" s="13" t="s">
        <v>1921</v>
      </c>
      <c r="F39" s="15" t="s">
        <v>1913</v>
      </c>
      <c r="G39" s="15">
        <v>7279.06</v>
      </c>
      <c r="H39" s="16">
        <v>45628</v>
      </c>
    </row>
    <row r="40" ht="30" customHeight="1" spans="1:8">
      <c r="A40" s="13" t="s">
        <v>2018</v>
      </c>
      <c r="B40" s="13" t="s">
        <v>2019</v>
      </c>
      <c r="C40" s="13" t="s">
        <v>1993</v>
      </c>
      <c r="D40" s="13" t="s">
        <v>2002</v>
      </c>
      <c r="E40" s="13" t="s">
        <v>2002</v>
      </c>
      <c r="F40" s="15" t="s">
        <v>1913</v>
      </c>
      <c r="G40" s="15">
        <v>356.26</v>
      </c>
      <c r="H40" s="16">
        <v>45628</v>
      </c>
    </row>
    <row r="41" ht="30" customHeight="1" spans="1:8">
      <c r="A41" s="13" t="s">
        <v>2020</v>
      </c>
      <c r="B41" s="13" t="s">
        <v>2021</v>
      </c>
      <c r="C41" s="13" t="s">
        <v>1993</v>
      </c>
      <c r="D41" s="13" t="s">
        <v>2022</v>
      </c>
      <c r="E41" s="13" t="s">
        <v>2022</v>
      </c>
      <c r="F41" s="15" t="s">
        <v>1913</v>
      </c>
      <c r="G41" s="15">
        <v>149.98</v>
      </c>
      <c r="H41" s="16">
        <v>45628</v>
      </c>
    </row>
    <row r="42" ht="30" customHeight="1" spans="1:8">
      <c r="A42" s="13" t="s">
        <v>2023</v>
      </c>
      <c r="B42" s="13" t="s">
        <v>2024</v>
      </c>
      <c r="C42" s="13" t="s">
        <v>1993</v>
      </c>
      <c r="D42" s="13" t="s">
        <v>2025</v>
      </c>
      <c r="E42" s="13" t="s">
        <v>2025</v>
      </c>
      <c r="F42" s="15" t="s">
        <v>1913</v>
      </c>
      <c r="G42" s="15">
        <v>127.9</v>
      </c>
      <c r="H42" s="16">
        <v>45628</v>
      </c>
    </row>
  </sheetData>
  <mergeCells count="2">
    <mergeCell ref="A1:H1"/>
    <mergeCell ref="A2:H2"/>
  </mergeCells>
  <pageMargins left="0.75" right="0.75" top="1" bottom="1" header="0.51" footer="0.51"/>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F21" sqref="F21"/>
    </sheetView>
  </sheetViews>
  <sheetFormatPr defaultColWidth="9" defaultRowHeight="15.75" outlineLevelCol="2"/>
  <cols>
    <col min="1" max="1" width="50.125" customWidth="1"/>
    <col min="2" max="2" width="19.875" style="2" customWidth="1"/>
    <col min="3" max="3" width="18" style="2" customWidth="1"/>
  </cols>
  <sheetData>
    <row r="1" ht="27" spans="1:3">
      <c r="A1" s="3" t="s">
        <v>2026</v>
      </c>
      <c r="B1" s="3"/>
      <c r="C1" s="3"/>
    </row>
    <row r="3" spans="3:3">
      <c r="C3" s="2" t="s">
        <v>31</v>
      </c>
    </row>
    <row r="4" s="1" customFormat="1" ht="25" customHeight="1" spans="1:3">
      <c r="A4" s="4" t="s">
        <v>32</v>
      </c>
      <c r="B4" s="4" t="s">
        <v>2027</v>
      </c>
      <c r="C4" s="4" t="s">
        <v>2028</v>
      </c>
    </row>
    <row r="5" ht="25" customHeight="1" spans="1:3">
      <c r="A5" s="5" t="s">
        <v>2029</v>
      </c>
      <c r="B5" s="6">
        <v>429059</v>
      </c>
      <c r="C5" s="6">
        <v>429059</v>
      </c>
    </row>
    <row r="6" ht="25" customHeight="1" spans="1:3">
      <c r="A6" s="5" t="s">
        <v>2030</v>
      </c>
      <c r="B6" s="6">
        <v>103522</v>
      </c>
      <c r="C6" s="6">
        <v>103522</v>
      </c>
    </row>
    <row r="7" ht="25" customHeight="1" spans="1:3">
      <c r="A7" s="5" t="s">
        <v>2031</v>
      </c>
      <c r="B7" s="6">
        <v>325537</v>
      </c>
      <c r="C7" s="6">
        <v>325537</v>
      </c>
    </row>
    <row r="8" ht="25" customHeight="1" spans="1:3">
      <c r="A8" s="5" t="s">
        <v>2032</v>
      </c>
      <c r="B8" s="6">
        <v>430800</v>
      </c>
      <c r="C8" s="6">
        <v>430800</v>
      </c>
    </row>
    <row r="9" ht="25" customHeight="1" spans="1:3">
      <c r="A9" s="5" t="s">
        <v>2030</v>
      </c>
      <c r="B9" s="6">
        <v>105200</v>
      </c>
      <c r="C9" s="6">
        <v>105200</v>
      </c>
    </row>
    <row r="10" ht="25" customHeight="1" spans="1:3">
      <c r="A10" s="5" t="s">
        <v>2031</v>
      </c>
      <c r="B10" s="6">
        <v>325600</v>
      </c>
      <c r="C10" s="6">
        <v>325600</v>
      </c>
    </row>
    <row r="11" ht="25" customHeight="1" spans="1:3">
      <c r="A11" s="5" t="s">
        <v>2033</v>
      </c>
      <c r="B11" s="6">
        <v>78007.05</v>
      </c>
      <c r="C11" s="6">
        <v>78007.05</v>
      </c>
    </row>
    <row r="12" ht="25" customHeight="1" spans="1:3">
      <c r="A12" s="5" t="s">
        <v>2034</v>
      </c>
      <c r="B12" s="6">
        <v>1634.85</v>
      </c>
      <c r="C12" s="6">
        <v>1634.85</v>
      </c>
    </row>
    <row r="13" ht="25" customHeight="1" spans="1:3">
      <c r="A13" s="5" t="s">
        <v>2035</v>
      </c>
      <c r="B13" s="6">
        <v>13791</v>
      </c>
      <c r="C13" s="6">
        <v>13791</v>
      </c>
    </row>
    <row r="14" ht="25" customHeight="1" spans="1:3">
      <c r="A14" s="5" t="s">
        <v>2036</v>
      </c>
      <c r="B14" s="6">
        <v>0</v>
      </c>
      <c r="C14" s="6">
        <v>0</v>
      </c>
    </row>
    <row r="15" ht="25" customHeight="1" spans="1:3">
      <c r="A15" s="5" t="s">
        <v>2037</v>
      </c>
      <c r="B15" s="6">
        <v>44428.2</v>
      </c>
      <c r="C15" s="6">
        <v>44428.2</v>
      </c>
    </row>
    <row r="16" ht="25" customHeight="1" spans="1:3">
      <c r="A16" s="5" t="s">
        <v>2038</v>
      </c>
      <c r="B16" s="6">
        <v>18153</v>
      </c>
      <c r="C16" s="6">
        <v>18153</v>
      </c>
    </row>
    <row r="17" ht="25" customHeight="1" spans="1:3">
      <c r="A17" s="5" t="s">
        <v>2039</v>
      </c>
      <c r="B17" s="6">
        <v>0</v>
      </c>
      <c r="C17" s="6">
        <v>0</v>
      </c>
    </row>
    <row r="18" ht="25" customHeight="1" spans="1:3">
      <c r="A18" s="5" t="s">
        <v>2040</v>
      </c>
      <c r="B18" s="6">
        <v>33794</v>
      </c>
      <c r="C18" s="6">
        <v>133794</v>
      </c>
    </row>
    <row r="19" ht="25" customHeight="1" spans="1:3">
      <c r="A19" s="5" t="s">
        <v>2041</v>
      </c>
      <c r="B19" s="6">
        <v>15641</v>
      </c>
      <c r="C19" s="6">
        <v>15641</v>
      </c>
    </row>
    <row r="20" ht="25" customHeight="1" spans="1:3">
      <c r="A20" s="5" t="s">
        <v>2031</v>
      </c>
      <c r="B20" s="6">
        <v>18153</v>
      </c>
      <c r="C20" s="6">
        <v>118153</v>
      </c>
    </row>
    <row r="21" ht="25" customHeight="1" spans="1:3">
      <c r="A21" s="5" t="s">
        <v>2042</v>
      </c>
      <c r="B21" s="6">
        <v>11585</v>
      </c>
      <c r="C21" s="6">
        <v>11585</v>
      </c>
    </row>
    <row r="22" ht="25" customHeight="1" spans="1:3">
      <c r="A22" s="5" t="s">
        <v>2041</v>
      </c>
      <c r="B22" s="6">
        <v>3577</v>
      </c>
      <c r="C22" s="6">
        <v>3577</v>
      </c>
    </row>
    <row r="23" ht="25" customHeight="1" spans="1:3">
      <c r="A23" s="5" t="s">
        <v>2031</v>
      </c>
      <c r="B23" s="6">
        <v>8008</v>
      </c>
      <c r="C23" s="6">
        <v>8008</v>
      </c>
    </row>
    <row r="24" ht="25" customHeight="1" spans="1:3">
      <c r="A24" s="5" t="s">
        <v>2043</v>
      </c>
      <c r="B24" s="6">
        <v>486027</v>
      </c>
      <c r="C24" s="6">
        <v>486027</v>
      </c>
    </row>
    <row r="25" ht="25" customHeight="1" spans="1:3">
      <c r="A25" s="5" t="s">
        <v>2030</v>
      </c>
      <c r="B25" s="6">
        <v>105409</v>
      </c>
      <c r="C25" s="6">
        <v>105409</v>
      </c>
    </row>
    <row r="26" ht="25" customHeight="1" spans="1:3">
      <c r="A26" s="5" t="s">
        <v>2031</v>
      </c>
      <c r="B26" s="6">
        <v>380618</v>
      </c>
      <c r="C26" s="6">
        <v>380618</v>
      </c>
    </row>
    <row r="27" ht="25" customHeight="1" spans="1:3">
      <c r="A27" s="5" t="s">
        <v>2044</v>
      </c>
      <c r="B27" s="6">
        <v>489200</v>
      </c>
      <c r="C27" s="6">
        <v>489200</v>
      </c>
    </row>
    <row r="28" ht="25" customHeight="1" spans="1:3">
      <c r="A28" s="5" t="s">
        <v>2030</v>
      </c>
      <c r="B28" s="6">
        <v>108500</v>
      </c>
      <c r="C28" s="6">
        <v>108500</v>
      </c>
    </row>
    <row r="29" ht="25" customHeight="1" spans="1:3">
      <c r="A29" s="5" t="s">
        <v>2031</v>
      </c>
      <c r="B29" s="6">
        <v>380700</v>
      </c>
      <c r="C29" s="6">
        <v>380700</v>
      </c>
    </row>
  </sheetData>
  <mergeCells count="1">
    <mergeCell ref="A1:C1"/>
  </mergeCells>
  <pageMargins left="0.75" right="0.75" top="1" bottom="1" header="0.51" footer="0.5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4"/>
  <sheetViews>
    <sheetView tabSelected="1" zoomScale="140" zoomScaleNormal="140" workbookViewId="0">
      <pane xSplit="1" ySplit="4" topLeftCell="B23" activePane="bottomRight" state="frozen"/>
      <selection/>
      <selection pane="topRight"/>
      <selection pane="bottomLeft"/>
      <selection pane="bottomRight" activeCell="I3" sqref="I3"/>
    </sheetView>
  </sheetViews>
  <sheetFormatPr defaultColWidth="9" defaultRowHeight="15.75" outlineLevelCol="6"/>
  <cols>
    <col min="1" max="1" width="42.85" style="127" customWidth="1"/>
    <col min="2" max="2" width="10.0833333333333" style="137" customWidth="1"/>
    <col min="3" max="3" width="10" style="137" customWidth="1"/>
    <col min="4" max="4" width="11.1666666666667" style="137" customWidth="1"/>
    <col min="5" max="5" width="10.4416666666667" style="137" customWidth="1"/>
    <col min="6" max="6" width="10.2666666666667" style="138" customWidth="1"/>
    <col min="7" max="7" width="12.75" style="138" customWidth="1"/>
    <col min="8" max="16384" width="9" style="127"/>
  </cols>
  <sheetData>
    <row r="1" ht="33.95" customHeight="1" spans="1:7">
      <c r="A1" s="238" t="s">
        <v>30</v>
      </c>
      <c r="B1" s="238"/>
      <c r="C1" s="238"/>
      <c r="D1" s="238"/>
      <c r="E1" s="238"/>
      <c r="F1" s="238"/>
      <c r="G1" s="238"/>
    </row>
    <row r="2" ht="16.5" customHeight="1" spans="1:7">
      <c r="A2" s="254" t="s">
        <v>31</v>
      </c>
      <c r="B2" s="255"/>
      <c r="C2" s="255"/>
      <c r="D2" s="255"/>
      <c r="E2" s="255"/>
      <c r="F2" s="255"/>
      <c r="G2" s="255"/>
    </row>
    <row r="3" s="182" customFormat="1" ht="21.95" customHeight="1" spans="1:7">
      <c r="A3" s="100" t="s">
        <v>32</v>
      </c>
      <c r="B3" s="141" t="s">
        <v>33</v>
      </c>
      <c r="C3" s="69" t="s">
        <v>34</v>
      </c>
      <c r="D3" s="69"/>
      <c r="E3" s="69"/>
      <c r="F3" s="69"/>
      <c r="G3" s="69"/>
    </row>
    <row r="4" s="182" customFormat="1" ht="42.75" spans="1:7">
      <c r="A4" s="100"/>
      <c r="B4" s="231" t="s">
        <v>35</v>
      </c>
      <c r="C4" s="231" t="s">
        <v>36</v>
      </c>
      <c r="D4" s="231" t="s">
        <v>37</v>
      </c>
      <c r="E4" s="231" t="s">
        <v>38</v>
      </c>
      <c r="F4" s="192" t="s">
        <v>39</v>
      </c>
      <c r="G4" s="192" t="s">
        <v>40</v>
      </c>
    </row>
    <row r="5" s="127" customFormat="1" ht="16.5" customHeight="1" spans="1:7">
      <c r="A5" s="104" t="s">
        <v>41</v>
      </c>
      <c r="B5" s="38">
        <f>SUM(B6:B22)</f>
        <v>25144</v>
      </c>
      <c r="C5" s="38">
        <f>SUM(C6:C22)</f>
        <v>32100</v>
      </c>
      <c r="D5" s="38">
        <f>SUM(D6:D22)</f>
        <v>30020</v>
      </c>
      <c r="E5" s="38">
        <f>SUM(E6:E22)</f>
        <v>25056</v>
      </c>
      <c r="F5" s="42">
        <f>ROUND(E5/C5*100,1)</f>
        <v>78.1</v>
      </c>
      <c r="G5" s="42">
        <f>ROUND((E5-B5)/B5*100,1)</f>
        <v>-0.3</v>
      </c>
    </row>
    <row r="6" s="127" customFormat="1" ht="16.5" customHeight="1" spans="1:7">
      <c r="A6" s="256" t="s">
        <v>42</v>
      </c>
      <c r="B6" s="257">
        <v>8228</v>
      </c>
      <c r="C6" s="257">
        <v>9600</v>
      </c>
      <c r="D6" s="257">
        <v>8614</v>
      </c>
      <c r="E6" s="257">
        <v>8374</v>
      </c>
      <c r="F6" s="42">
        <f>ROUND(E6/C6*100,1)</f>
        <v>87.2</v>
      </c>
      <c r="G6" s="42">
        <f t="shared" ref="G6:G37" si="0">ROUND((E6-B6)/B6*100,1)</f>
        <v>1.8</v>
      </c>
    </row>
    <row r="7" s="127" customFormat="1" ht="16.5" customHeight="1" spans="1:7">
      <c r="A7" s="256" t="s">
        <v>43</v>
      </c>
      <c r="B7" s="257"/>
      <c r="C7" s="257"/>
      <c r="D7" s="257"/>
      <c r="E7" s="257"/>
      <c r="F7" s="42"/>
      <c r="G7" s="42"/>
    </row>
    <row r="8" ht="16.5" customHeight="1" spans="1:7">
      <c r="A8" s="256" t="s">
        <v>44</v>
      </c>
      <c r="B8" s="257">
        <v>2925</v>
      </c>
      <c r="C8" s="257">
        <v>3600</v>
      </c>
      <c r="D8" s="257">
        <v>3200</v>
      </c>
      <c r="E8" s="257">
        <v>1709</v>
      </c>
      <c r="F8" s="42">
        <f t="shared" ref="F8:F39" si="1">ROUND(E8/C8*100,1)</f>
        <v>47.5</v>
      </c>
      <c r="G8" s="42">
        <f t="shared" si="0"/>
        <v>-41.6</v>
      </c>
    </row>
    <row r="9" ht="16.5" customHeight="1" spans="1:7">
      <c r="A9" s="256" t="s">
        <v>45</v>
      </c>
      <c r="B9" s="257"/>
      <c r="C9" s="257"/>
      <c r="D9" s="257"/>
      <c r="E9" s="257"/>
      <c r="F9" s="42"/>
      <c r="G9" s="42"/>
    </row>
    <row r="10" ht="16.5" customHeight="1" spans="1:7">
      <c r="A10" s="256" t="s">
        <v>46</v>
      </c>
      <c r="B10" s="257">
        <v>622</v>
      </c>
      <c r="C10" s="257">
        <v>650</v>
      </c>
      <c r="D10" s="257">
        <v>650</v>
      </c>
      <c r="E10" s="257">
        <v>682</v>
      </c>
      <c r="F10" s="42">
        <f t="shared" si="1"/>
        <v>104.9</v>
      </c>
      <c r="G10" s="42">
        <f t="shared" si="0"/>
        <v>9.6</v>
      </c>
    </row>
    <row r="11" ht="16.5" customHeight="1" spans="1:7">
      <c r="A11" s="256" t="s">
        <v>47</v>
      </c>
      <c r="B11" s="257">
        <v>1502</v>
      </c>
      <c r="C11" s="257">
        <v>1550</v>
      </c>
      <c r="D11" s="257">
        <v>1550</v>
      </c>
      <c r="E11" s="257">
        <v>1629</v>
      </c>
      <c r="F11" s="42">
        <f t="shared" si="1"/>
        <v>105.1</v>
      </c>
      <c r="G11" s="42">
        <f t="shared" si="0"/>
        <v>8.5</v>
      </c>
    </row>
    <row r="12" ht="16.5" customHeight="1" spans="1:7">
      <c r="A12" s="256" t="s">
        <v>48</v>
      </c>
      <c r="B12" s="257">
        <v>1194</v>
      </c>
      <c r="C12" s="257">
        <v>1500</v>
      </c>
      <c r="D12" s="257">
        <v>1500</v>
      </c>
      <c r="E12" s="257">
        <v>1374</v>
      </c>
      <c r="F12" s="42">
        <f t="shared" si="1"/>
        <v>91.6</v>
      </c>
      <c r="G12" s="42">
        <f t="shared" si="0"/>
        <v>15.1</v>
      </c>
    </row>
    <row r="13" ht="16.5" customHeight="1" spans="1:7">
      <c r="A13" s="256" t="s">
        <v>49</v>
      </c>
      <c r="B13" s="257">
        <v>1341</v>
      </c>
      <c r="C13" s="257">
        <v>1500</v>
      </c>
      <c r="D13" s="257">
        <v>1500</v>
      </c>
      <c r="E13" s="257">
        <v>1715</v>
      </c>
      <c r="F13" s="42">
        <f t="shared" si="1"/>
        <v>114.3</v>
      </c>
      <c r="G13" s="42">
        <f t="shared" si="0"/>
        <v>27.9</v>
      </c>
    </row>
    <row r="14" ht="16.5" customHeight="1" spans="1:7">
      <c r="A14" s="256" t="s">
        <v>50</v>
      </c>
      <c r="B14" s="257">
        <v>575</v>
      </c>
      <c r="C14" s="257">
        <v>700</v>
      </c>
      <c r="D14" s="257">
        <v>700</v>
      </c>
      <c r="E14" s="257">
        <v>641</v>
      </c>
      <c r="F14" s="42">
        <f t="shared" si="1"/>
        <v>91.6</v>
      </c>
      <c r="G14" s="42">
        <f t="shared" si="0"/>
        <v>11.5</v>
      </c>
    </row>
    <row r="15" ht="16.5" customHeight="1" spans="1:7">
      <c r="A15" s="256" t="s">
        <v>51</v>
      </c>
      <c r="B15" s="257">
        <v>985</v>
      </c>
      <c r="C15" s="257">
        <v>1800</v>
      </c>
      <c r="D15" s="257">
        <v>1400</v>
      </c>
      <c r="E15" s="257">
        <v>1266</v>
      </c>
      <c r="F15" s="42">
        <f t="shared" si="1"/>
        <v>70.3</v>
      </c>
      <c r="G15" s="42">
        <f t="shared" si="0"/>
        <v>28.5</v>
      </c>
    </row>
    <row r="16" ht="16.5" customHeight="1" spans="1:7">
      <c r="A16" s="256" t="s">
        <v>52</v>
      </c>
      <c r="B16" s="257">
        <v>2261</v>
      </c>
      <c r="C16" s="257">
        <v>1800</v>
      </c>
      <c r="D16" s="257">
        <v>1485</v>
      </c>
      <c r="E16" s="257">
        <v>1632</v>
      </c>
      <c r="F16" s="42">
        <f t="shared" si="1"/>
        <v>90.7</v>
      </c>
      <c r="G16" s="42">
        <f t="shared" si="0"/>
        <v>-27.8</v>
      </c>
    </row>
    <row r="17" ht="16.5" customHeight="1" spans="1:7">
      <c r="A17" s="256" t="s">
        <v>53</v>
      </c>
      <c r="B17" s="257">
        <v>1166</v>
      </c>
      <c r="C17" s="257">
        <v>1200</v>
      </c>
      <c r="D17" s="257">
        <v>1200</v>
      </c>
      <c r="E17" s="257">
        <v>1106</v>
      </c>
      <c r="F17" s="42">
        <f t="shared" si="1"/>
        <v>92.2</v>
      </c>
      <c r="G17" s="42">
        <f t="shared" si="0"/>
        <v>-5.1</v>
      </c>
    </row>
    <row r="18" ht="16.5" customHeight="1" spans="1:7">
      <c r="A18" s="256" t="s">
        <v>54</v>
      </c>
      <c r="B18" s="257">
        <v>1708</v>
      </c>
      <c r="C18" s="257">
        <v>5400</v>
      </c>
      <c r="D18" s="257">
        <v>5400</v>
      </c>
      <c r="E18" s="257">
        <v>3305</v>
      </c>
      <c r="F18" s="42">
        <f t="shared" si="1"/>
        <v>61.2</v>
      </c>
      <c r="G18" s="42">
        <f t="shared" si="0"/>
        <v>93.5</v>
      </c>
    </row>
    <row r="19" ht="16.5" customHeight="1" spans="1:7">
      <c r="A19" s="256" t="s">
        <v>55</v>
      </c>
      <c r="B19" s="257">
        <v>2460</v>
      </c>
      <c r="C19" s="257">
        <v>2450</v>
      </c>
      <c r="D19" s="257">
        <v>2450</v>
      </c>
      <c r="E19" s="257">
        <v>1463</v>
      </c>
      <c r="F19" s="42">
        <f t="shared" si="1"/>
        <v>59.7</v>
      </c>
      <c r="G19" s="42">
        <f t="shared" si="0"/>
        <v>-40.5</v>
      </c>
    </row>
    <row r="20" ht="16.5" customHeight="1" spans="1:7">
      <c r="A20" s="256" t="s">
        <v>56</v>
      </c>
      <c r="B20" s="257"/>
      <c r="C20" s="257"/>
      <c r="D20" s="257"/>
      <c r="E20" s="257"/>
      <c r="F20" s="42"/>
      <c r="G20" s="42"/>
    </row>
    <row r="21" ht="16.5" customHeight="1" spans="1:7">
      <c r="A21" s="256" t="s">
        <v>57</v>
      </c>
      <c r="B21" s="257">
        <v>177</v>
      </c>
      <c r="C21" s="257">
        <v>350</v>
      </c>
      <c r="D21" s="257">
        <v>350</v>
      </c>
      <c r="E21" s="257">
        <v>139</v>
      </c>
      <c r="F21" s="42">
        <f t="shared" si="1"/>
        <v>39.7</v>
      </c>
      <c r="G21" s="42">
        <f t="shared" si="0"/>
        <v>-21.5</v>
      </c>
    </row>
    <row r="22" ht="16.5" customHeight="1" spans="1:7">
      <c r="A22" s="256" t="s">
        <v>58</v>
      </c>
      <c r="B22" s="258"/>
      <c r="C22" s="257"/>
      <c r="D22" s="257">
        <v>21</v>
      </c>
      <c r="E22" s="258">
        <v>21</v>
      </c>
      <c r="F22" s="42"/>
      <c r="G22" s="42"/>
    </row>
    <row r="23" ht="16.5" customHeight="1" spans="1:7">
      <c r="A23" s="256" t="s">
        <v>59</v>
      </c>
      <c r="B23" s="38">
        <f>SUM(B24:B30)</f>
        <v>26721</v>
      </c>
      <c r="C23" s="38">
        <f>SUM(C24:C30)</f>
        <v>21400</v>
      </c>
      <c r="D23" s="38">
        <f>SUM(D24:D30)</f>
        <v>21865</v>
      </c>
      <c r="E23" s="38">
        <f>SUM(E24:E30)</f>
        <v>23493</v>
      </c>
      <c r="F23" s="42">
        <f t="shared" si="1"/>
        <v>109.8</v>
      </c>
      <c r="G23" s="42">
        <f t="shared" si="0"/>
        <v>-12.1</v>
      </c>
    </row>
    <row r="24" ht="16.5" customHeight="1" spans="1:7">
      <c r="A24" s="256" t="s">
        <v>60</v>
      </c>
      <c r="B24" s="257">
        <v>1432</v>
      </c>
      <c r="C24" s="257">
        <v>1920</v>
      </c>
      <c r="D24" s="257">
        <v>1553</v>
      </c>
      <c r="E24" s="257">
        <v>2021</v>
      </c>
      <c r="F24" s="42">
        <f t="shared" si="1"/>
        <v>105.3</v>
      </c>
      <c r="G24" s="42">
        <f t="shared" si="0"/>
        <v>41.1</v>
      </c>
    </row>
    <row r="25" ht="16.5" customHeight="1" spans="1:7">
      <c r="A25" s="256" t="s">
        <v>61</v>
      </c>
      <c r="B25" s="257">
        <v>3336</v>
      </c>
      <c r="C25" s="257">
        <v>3820</v>
      </c>
      <c r="D25" s="257">
        <v>2500</v>
      </c>
      <c r="E25" s="257">
        <v>2475</v>
      </c>
      <c r="F25" s="42">
        <f t="shared" si="1"/>
        <v>64.8</v>
      </c>
      <c r="G25" s="42">
        <f t="shared" si="0"/>
        <v>-25.8</v>
      </c>
    </row>
    <row r="26" ht="16.5" customHeight="1" spans="1:7">
      <c r="A26" s="256" t="s">
        <v>62</v>
      </c>
      <c r="B26" s="257">
        <v>7469</v>
      </c>
      <c r="C26" s="257">
        <v>6350</v>
      </c>
      <c r="D26" s="257">
        <v>6350</v>
      </c>
      <c r="E26" s="257">
        <v>7557</v>
      </c>
      <c r="F26" s="42">
        <f t="shared" si="1"/>
        <v>119</v>
      </c>
      <c r="G26" s="42">
        <f t="shared" si="0"/>
        <v>1.2</v>
      </c>
    </row>
    <row r="27" ht="16.5" customHeight="1" spans="1:7">
      <c r="A27" s="256" t="s">
        <v>63</v>
      </c>
      <c r="B27" s="257"/>
      <c r="C27" s="257"/>
      <c r="D27" s="257"/>
      <c r="E27" s="257"/>
      <c r="F27" s="42"/>
      <c r="G27" s="42"/>
    </row>
    <row r="28" ht="16.5" customHeight="1" spans="1:7">
      <c r="A28" s="256" t="s">
        <v>64</v>
      </c>
      <c r="B28" s="257">
        <v>14169</v>
      </c>
      <c r="C28" s="257">
        <v>8560</v>
      </c>
      <c r="D28" s="257">
        <v>11100</v>
      </c>
      <c r="E28" s="257">
        <v>11234</v>
      </c>
      <c r="F28" s="42">
        <f t="shared" si="1"/>
        <v>131.2</v>
      </c>
      <c r="G28" s="42">
        <f t="shared" si="0"/>
        <v>-20.7</v>
      </c>
    </row>
    <row r="29" ht="16.5" customHeight="1" spans="1:7">
      <c r="A29" s="256" t="s">
        <v>65</v>
      </c>
      <c r="B29" s="257">
        <v>216</v>
      </c>
      <c r="C29" s="257">
        <v>550</v>
      </c>
      <c r="D29" s="257">
        <v>262</v>
      </c>
      <c r="E29" s="257">
        <v>162</v>
      </c>
      <c r="F29" s="42">
        <f t="shared" si="1"/>
        <v>29.5</v>
      </c>
      <c r="G29" s="42">
        <f t="shared" si="0"/>
        <v>-25</v>
      </c>
    </row>
    <row r="30" ht="16.5" customHeight="1" spans="1:7">
      <c r="A30" s="256" t="s">
        <v>66</v>
      </c>
      <c r="B30" s="257">
        <v>99</v>
      </c>
      <c r="C30" s="257">
        <v>200</v>
      </c>
      <c r="D30" s="257">
        <v>100</v>
      </c>
      <c r="E30" s="257">
        <v>44</v>
      </c>
      <c r="F30" s="42">
        <f t="shared" si="1"/>
        <v>22</v>
      </c>
      <c r="G30" s="42">
        <f t="shared" si="0"/>
        <v>-55.6</v>
      </c>
    </row>
    <row r="31" s="127" customFormat="1" ht="16.5" customHeight="1" spans="1:7">
      <c r="A31" s="146" t="s">
        <v>67</v>
      </c>
      <c r="B31" s="259">
        <f>B5+B23</f>
        <v>51865</v>
      </c>
      <c r="C31" s="259">
        <f>C5+C23</f>
        <v>53500</v>
      </c>
      <c r="D31" s="259">
        <f>D5+D23</f>
        <v>51885</v>
      </c>
      <c r="E31" s="259">
        <f>E5+E23</f>
        <v>48549</v>
      </c>
      <c r="F31" s="42">
        <f t="shared" si="1"/>
        <v>90.7</v>
      </c>
      <c r="G31" s="42">
        <f t="shared" si="0"/>
        <v>-6.4</v>
      </c>
    </row>
    <row r="32" s="127" customFormat="1" ht="16.5" customHeight="1" spans="1:7">
      <c r="A32" s="146"/>
      <c r="B32" s="38"/>
      <c r="C32" s="33"/>
      <c r="D32" s="33"/>
      <c r="E32" s="38"/>
      <c r="F32" s="42"/>
      <c r="G32" s="42"/>
    </row>
    <row r="33" s="127" customFormat="1" ht="16.5" customHeight="1" spans="1:7">
      <c r="A33" s="239" t="s">
        <v>68</v>
      </c>
      <c r="B33" s="259">
        <f>B34+B111+B112+B113+B109</f>
        <v>279946</v>
      </c>
      <c r="C33" s="259">
        <f>C34+C111+C112+C113+C109</f>
        <v>220830</v>
      </c>
      <c r="D33" s="259"/>
      <c r="E33" s="259">
        <f>E34+E111+E112+E113+E109</f>
        <v>264355</v>
      </c>
      <c r="F33" s="42">
        <f t="shared" si="1"/>
        <v>119.7</v>
      </c>
      <c r="G33" s="42">
        <f t="shared" si="0"/>
        <v>-5.6</v>
      </c>
    </row>
    <row r="34" s="127" customFormat="1" ht="16.5" customHeight="1" spans="1:7">
      <c r="A34" s="260" t="s">
        <v>69</v>
      </c>
      <c r="B34" s="38">
        <f>B35+B42+B87</f>
        <v>214053</v>
      </c>
      <c r="C34" s="38">
        <f>C35+C42+C87</f>
        <v>161181</v>
      </c>
      <c r="E34" s="38">
        <f>E35+E42+E87</f>
        <v>214849</v>
      </c>
      <c r="F34" s="42">
        <f t="shared" si="1"/>
        <v>133.3</v>
      </c>
      <c r="G34" s="42">
        <f t="shared" si="0"/>
        <v>0.4</v>
      </c>
    </row>
    <row r="35" s="127" customFormat="1" ht="16.5" customHeight="1" spans="1:7">
      <c r="A35" s="109" t="s">
        <v>70</v>
      </c>
      <c r="B35" s="129">
        <f>SUM(B36:B41)</f>
        <v>7559</v>
      </c>
      <c r="C35" s="38">
        <f>SUM(C36:C41)</f>
        <v>7559</v>
      </c>
      <c r="D35" s="33"/>
      <c r="E35" s="129">
        <f>SUM(E36:E41)</f>
        <v>7559</v>
      </c>
      <c r="F35" s="42">
        <f t="shared" si="1"/>
        <v>100</v>
      </c>
      <c r="G35" s="42">
        <f t="shared" si="0"/>
        <v>0</v>
      </c>
    </row>
    <row r="36" s="127" customFormat="1" ht="16.5" customHeight="1" spans="1:7">
      <c r="A36" s="109" t="s">
        <v>71</v>
      </c>
      <c r="B36" s="38">
        <v>817</v>
      </c>
      <c r="C36" s="38">
        <v>817</v>
      </c>
      <c r="D36" s="33"/>
      <c r="E36" s="38">
        <v>817</v>
      </c>
      <c r="F36" s="42">
        <f t="shared" si="1"/>
        <v>100</v>
      </c>
      <c r="G36" s="42">
        <f t="shared" si="0"/>
        <v>0</v>
      </c>
    </row>
    <row r="37" s="127" customFormat="1" ht="16.5" customHeight="1" spans="1:7">
      <c r="A37" s="109" t="s">
        <v>72</v>
      </c>
      <c r="B37" s="261">
        <v>573</v>
      </c>
      <c r="C37" s="38">
        <v>573</v>
      </c>
      <c r="D37" s="33"/>
      <c r="E37" s="261">
        <v>573</v>
      </c>
      <c r="F37" s="42">
        <f t="shared" si="1"/>
        <v>100</v>
      </c>
      <c r="G37" s="42">
        <f t="shared" si="0"/>
        <v>0</v>
      </c>
    </row>
    <row r="38" s="127" customFormat="1" ht="16.5" customHeight="1" spans="1:7">
      <c r="A38" s="147" t="s">
        <v>73</v>
      </c>
      <c r="B38" s="261">
        <v>3643</v>
      </c>
      <c r="C38" s="38">
        <v>3643</v>
      </c>
      <c r="D38" s="33"/>
      <c r="E38" s="261">
        <v>3643</v>
      </c>
      <c r="F38" s="42">
        <f t="shared" si="1"/>
        <v>100</v>
      </c>
      <c r="G38" s="42">
        <f t="shared" ref="G38:G69" si="2">ROUND((E38-B38)/B38*100,1)</f>
        <v>0</v>
      </c>
    </row>
    <row r="39" s="127" customFormat="1" ht="16.5" customHeight="1" spans="1:7">
      <c r="A39" s="147" t="s">
        <v>74</v>
      </c>
      <c r="B39" s="261">
        <v>12</v>
      </c>
      <c r="C39" s="38">
        <v>12</v>
      </c>
      <c r="D39" s="33"/>
      <c r="E39" s="261">
        <v>12</v>
      </c>
      <c r="F39" s="42">
        <f t="shared" si="1"/>
        <v>100</v>
      </c>
      <c r="G39" s="42">
        <f t="shared" si="2"/>
        <v>0</v>
      </c>
    </row>
    <row r="40" s="127" customFormat="1" ht="16.5" customHeight="1" spans="1:7">
      <c r="A40" s="147" t="s">
        <v>75</v>
      </c>
      <c r="B40" s="261">
        <v>398</v>
      </c>
      <c r="C40" s="38">
        <v>398</v>
      </c>
      <c r="D40" s="33"/>
      <c r="E40" s="261">
        <v>398</v>
      </c>
      <c r="F40" s="42">
        <f t="shared" ref="F40:F71" si="3">ROUND(E40/C40*100,1)</f>
        <v>100</v>
      </c>
      <c r="G40" s="42">
        <f t="shared" si="2"/>
        <v>0</v>
      </c>
    </row>
    <row r="41" s="127" customFormat="1" ht="16.5" customHeight="1" spans="1:7">
      <c r="A41" s="147" t="s">
        <v>76</v>
      </c>
      <c r="B41" s="261">
        <v>2116</v>
      </c>
      <c r="C41" s="38">
        <v>2116</v>
      </c>
      <c r="D41" s="33"/>
      <c r="E41" s="261">
        <v>2116</v>
      </c>
      <c r="F41" s="42">
        <f t="shared" si="3"/>
        <v>100</v>
      </c>
      <c r="G41" s="42">
        <f t="shared" si="2"/>
        <v>0</v>
      </c>
    </row>
    <row r="42" s="127" customFormat="1" ht="16.5" customHeight="1" spans="1:7">
      <c r="A42" s="147" t="s">
        <v>77</v>
      </c>
      <c r="B42" s="38">
        <f>SUM(B43:B86)</f>
        <v>186341</v>
      </c>
      <c r="C42" s="38">
        <f>SUM(C43:C86)</f>
        <v>146448</v>
      </c>
      <c r="D42" s="38"/>
      <c r="E42" s="38">
        <f>SUM(E43:E86)</f>
        <v>182549</v>
      </c>
      <c r="F42" s="42">
        <f t="shared" si="3"/>
        <v>124.7</v>
      </c>
      <c r="G42" s="42">
        <f t="shared" si="2"/>
        <v>-2</v>
      </c>
    </row>
    <row r="43" s="127" customFormat="1" ht="16.5" customHeight="1" spans="1:7">
      <c r="A43" s="147" t="s">
        <v>78</v>
      </c>
      <c r="B43" s="33">
        <v>1179</v>
      </c>
      <c r="C43" s="38">
        <v>1179</v>
      </c>
      <c r="D43" s="33"/>
      <c r="E43" s="33">
        <v>1179</v>
      </c>
      <c r="F43" s="42">
        <f t="shared" si="3"/>
        <v>100</v>
      </c>
      <c r="G43" s="42">
        <f t="shared" si="2"/>
        <v>0</v>
      </c>
    </row>
    <row r="44" s="127" customFormat="1" ht="16.5" customHeight="1" spans="1:7">
      <c r="A44" s="147" t="s">
        <v>79</v>
      </c>
      <c r="B44" s="261">
        <v>33923</v>
      </c>
      <c r="C44" s="38">
        <v>31343</v>
      </c>
      <c r="D44" s="33"/>
      <c r="E44" s="261">
        <v>36566</v>
      </c>
      <c r="F44" s="42">
        <f t="shared" si="3"/>
        <v>116.7</v>
      </c>
      <c r="G44" s="42">
        <f t="shared" si="2"/>
        <v>7.8</v>
      </c>
    </row>
    <row r="45" s="127" customFormat="1" ht="16.5" customHeight="1" spans="1:7">
      <c r="A45" s="147" t="s">
        <v>80</v>
      </c>
      <c r="B45" s="261">
        <v>28969</v>
      </c>
      <c r="C45" s="38">
        <v>27203</v>
      </c>
      <c r="D45" s="33"/>
      <c r="E45" s="261">
        <v>28846</v>
      </c>
      <c r="F45" s="42">
        <f t="shared" si="3"/>
        <v>106</v>
      </c>
      <c r="G45" s="42">
        <f t="shared" si="2"/>
        <v>-0.4</v>
      </c>
    </row>
    <row r="46" s="127" customFormat="1" ht="16.5" customHeight="1" spans="1:7">
      <c r="A46" s="147" t="s">
        <v>81</v>
      </c>
      <c r="B46" s="261">
        <v>8836</v>
      </c>
      <c r="C46" s="38">
        <v>1421</v>
      </c>
      <c r="D46" s="33"/>
      <c r="E46" s="261">
        <v>7928</v>
      </c>
      <c r="F46" s="42">
        <f t="shared" si="3"/>
        <v>557.9</v>
      </c>
      <c r="G46" s="42">
        <f t="shared" si="2"/>
        <v>-10.3</v>
      </c>
    </row>
    <row r="47" s="127" customFormat="1" ht="16.5" customHeight="1" spans="1:7">
      <c r="A47" s="147" t="s">
        <v>82</v>
      </c>
      <c r="B47" s="261"/>
      <c r="C47" s="229"/>
      <c r="D47" s="33"/>
      <c r="E47" s="261"/>
      <c r="F47" s="42"/>
      <c r="G47" s="42"/>
    </row>
    <row r="48" s="127" customFormat="1" ht="16.5" customHeight="1" spans="1:7">
      <c r="A48" s="147" t="s">
        <v>83</v>
      </c>
      <c r="B48" s="261"/>
      <c r="C48" s="229"/>
      <c r="D48" s="33"/>
      <c r="E48" s="261"/>
      <c r="F48" s="42"/>
      <c r="G48" s="42"/>
    </row>
    <row r="49" s="127" customFormat="1" ht="16.5" customHeight="1" spans="1:7">
      <c r="A49" s="147" t="s">
        <v>84</v>
      </c>
      <c r="B49" s="261"/>
      <c r="C49" s="229"/>
      <c r="D49" s="33"/>
      <c r="E49" s="261"/>
      <c r="F49" s="42"/>
      <c r="G49" s="42"/>
    </row>
    <row r="50" s="127" customFormat="1" ht="16.5" customHeight="1" spans="1:7">
      <c r="A50" s="147" t="s">
        <v>85</v>
      </c>
      <c r="B50" s="261"/>
      <c r="C50" s="229"/>
      <c r="D50" s="33"/>
      <c r="E50" s="261"/>
      <c r="F50" s="42"/>
      <c r="G50" s="42"/>
    </row>
    <row r="51" s="127" customFormat="1" ht="16.5" customHeight="1" spans="1:7">
      <c r="A51" s="147" t="s">
        <v>86</v>
      </c>
      <c r="B51" s="261"/>
      <c r="C51" s="229"/>
      <c r="D51" s="33"/>
      <c r="E51" s="261"/>
      <c r="F51" s="42"/>
      <c r="G51" s="42"/>
    </row>
    <row r="52" s="127" customFormat="1" ht="16.5" customHeight="1" spans="1:7">
      <c r="A52" s="147" t="s">
        <v>87</v>
      </c>
      <c r="B52" s="261"/>
      <c r="C52" s="229"/>
      <c r="D52" s="33"/>
      <c r="E52" s="261"/>
      <c r="F52" s="42"/>
      <c r="G52" s="42"/>
    </row>
    <row r="53" s="127" customFormat="1" ht="16.5" customHeight="1" spans="1:7">
      <c r="A53" s="147" t="s">
        <v>88</v>
      </c>
      <c r="B53" s="261"/>
      <c r="C53" s="229"/>
      <c r="D53" s="33"/>
      <c r="E53" s="261"/>
      <c r="F53" s="42"/>
      <c r="G53" s="42"/>
    </row>
    <row r="54" s="127" customFormat="1" ht="16.5" customHeight="1" spans="1:7">
      <c r="A54" s="147" t="s">
        <v>89</v>
      </c>
      <c r="B54" s="261"/>
      <c r="C54" s="229"/>
      <c r="D54" s="33"/>
      <c r="E54" s="261"/>
      <c r="F54" s="42"/>
      <c r="G54" s="42"/>
    </row>
    <row r="55" s="127" customFormat="1" ht="16.5" customHeight="1" spans="1:7">
      <c r="A55" s="147" t="s">
        <v>90</v>
      </c>
      <c r="B55" s="261">
        <v>328</v>
      </c>
      <c r="C55" s="38">
        <v>295</v>
      </c>
      <c r="D55" s="33"/>
      <c r="E55" s="261">
        <v>328</v>
      </c>
      <c r="F55" s="42">
        <f t="shared" si="3"/>
        <v>111.2</v>
      </c>
      <c r="G55" s="42">
        <f t="shared" si="2"/>
        <v>0</v>
      </c>
    </row>
    <row r="56" s="127" customFormat="1" ht="16.5" customHeight="1" spans="1:7">
      <c r="A56" s="147" t="s">
        <v>91</v>
      </c>
      <c r="B56" s="261">
        <v>9151</v>
      </c>
      <c r="C56" s="38">
        <v>8632</v>
      </c>
      <c r="D56" s="33"/>
      <c r="E56" s="261">
        <v>9791</v>
      </c>
      <c r="F56" s="42">
        <f t="shared" si="3"/>
        <v>113.4</v>
      </c>
      <c r="G56" s="42">
        <f t="shared" si="2"/>
        <v>7</v>
      </c>
    </row>
    <row r="57" s="127" customFormat="1" ht="16.5" customHeight="1" spans="1:7">
      <c r="A57" s="147" t="s">
        <v>92</v>
      </c>
      <c r="B57" s="261">
        <v>11989</v>
      </c>
      <c r="C57" s="38">
        <v>11989</v>
      </c>
      <c r="D57" s="33"/>
      <c r="E57" s="261">
        <v>11989</v>
      </c>
      <c r="F57" s="42">
        <f t="shared" si="3"/>
        <v>100</v>
      </c>
      <c r="G57" s="42">
        <f t="shared" si="2"/>
        <v>0</v>
      </c>
    </row>
    <row r="58" s="127" customFormat="1" ht="16.5" customHeight="1" spans="1:7">
      <c r="A58" s="147" t="s">
        <v>93</v>
      </c>
      <c r="B58" s="261">
        <v>2157</v>
      </c>
      <c r="C58" s="38">
        <v>1491</v>
      </c>
      <c r="D58" s="33"/>
      <c r="E58" s="261">
        <v>1688</v>
      </c>
      <c r="F58" s="42">
        <f t="shared" si="3"/>
        <v>113.2</v>
      </c>
      <c r="G58" s="42">
        <f t="shared" si="2"/>
        <v>-21.7</v>
      </c>
    </row>
    <row r="59" s="127" customFormat="1" ht="16.5" customHeight="1" spans="1:7">
      <c r="A59" s="147" t="s">
        <v>94</v>
      </c>
      <c r="B59" s="261">
        <v>49</v>
      </c>
      <c r="C59" s="38"/>
      <c r="D59" s="33"/>
      <c r="E59" s="261"/>
      <c r="F59" s="42"/>
      <c r="G59" s="42">
        <f t="shared" si="2"/>
        <v>-100</v>
      </c>
    </row>
    <row r="60" s="127" customFormat="1" ht="16.5" customHeight="1" spans="1:7">
      <c r="A60" s="147" t="s">
        <v>95</v>
      </c>
      <c r="B60" s="261"/>
      <c r="C60" s="38"/>
      <c r="D60" s="33"/>
      <c r="E60" s="261"/>
      <c r="F60" s="42"/>
      <c r="G60" s="42"/>
    </row>
    <row r="61" s="127" customFormat="1" ht="16.5" customHeight="1" spans="1:7">
      <c r="A61" s="147" t="s">
        <v>96</v>
      </c>
      <c r="B61" s="261">
        <v>7721</v>
      </c>
      <c r="C61" s="38">
        <v>6005</v>
      </c>
      <c r="D61" s="33"/>
      <c r="E61" s="261">
        <v>7691</v>
      </c>
      <c r="F61" s="42">
        <f t="shared" si="3"/>
        <v>128.1</v>
      </c>
      <c r="G61" s="42">
        <f t="shared" si="2"/>
        <v>-0.4</v>
      </c>
    </row>
    <row r="62" s="127" customFormat="1" ht="16.5" customHeight="1" spans="1:7">
      <c r="A62" s="147" t="s">
        <v>97</v>
      </c>
      <c r="B62" s="261"/>
      <c r="C62" s="229"/>
      <c r="D62" s="33"/>
      <c r="E62" s="261"/>
      <c r="F62" s="42"/>
      <c r="G62" s="42"/>
    </row>
    <row r="63" s="127" customFormat="1" ht="16.5" customHeight="1" spans="1:7">
      <c r="A63" s="147" t="s">
        <v>98</v>
      </c>
      <c r="B63" s="261"/>
      <c r="C63" s="229"/>
      <c r="D63" s="33"/>
      <c r="E63" s="261"/>
      <c r="F63" s="42"/>
      <c r="G63" s="42"/>
    </row>
    <row r="64" s="127" customFormat="1" ht="16.5" customHeight="1" spans="1:7">
      <c r="A64" s="147" t="s">
        <v>99</v>
      </c>
      <c r="B64" s="261"/>
      <c r="C64" s="229"/>
      <c r="D64" s="33"/>
      <c r="E64" s="261"/>
      <c r="F64" s="42"/>
      <c r="G64" s="42"/>
    </row>
    <row r="65" s="127" customFormat="1" ht="16.5" customHeight="1" spans="1:7">
      <c r="A65" s="147" t="s">
        <v>100</v>
      </c>
      <c r="B65" s="261">
        <v>1510</v>
      </c>
      <c r="C65" s="38">
        <v>1034</v>
      </c>
      <c r="D65" s="33"/>
      <c r="E65" s="261">
        <v>1125</v>
      </c>
      <c r="F65" s="42">
        <f t="shared" si="3"/>
        <v>108.8</v>
      </c>
      <c r="G65" s="42">
        <f t="shared" si="2"/>
        <v>-25.5</v>
      </c>
    </row>
    <row r="66" s="127" customFormat="1" ht="16.5" customHeight="1" spans="1:7">
      <c r="A66" s="147" t="s">
        <v>101</v>
      </c>
      <c r="B66" s="261">
        <v>12294</v>
      </c>
      <c r="C66" s="38">
        <v>12292</v>
      </c>
      <c r="D66" s="33"/>
      <c r="E66" s="261">
        <v>13738</v>
      </c>
      <c r="F66" s="42">
        <f t="shared" si="3"/>
        <v>111.8</v>
      </c>
      <c r="G66" s="42">
        <f t="shared" si="2"/>
        <v>11.7</v>
      </c>
    </row>
    <row r="67" s="127" customFormat="1" ht="16.5" customHeight="1" spans="1:7">
      <c r="A67" s="147" t="s">
        <v>102</v>
      </c>
      <c r="B67" s="261"/>
      <c r="C67" s="38"/>
      <c r="D67" s="33"/>
      <c r="E67" s="261">
        <v>10</v>
      </c>
      <c r="F67" s="42"/>
      <c r="G67" s="42"/>
    </row>
    <row r="68" s="127" customFormat="1" ht="16.5" customHeight="1" spans="1:7">
      <c r="A68" s="147" t="s">
        <v>103</v>
      </c>
      <c r="B68" s="261">
        <v>1178</v>
      </c>
      <c r="C68" s="38">
        <v>4187</v>
      </c>
      <c r="D68" s="33"/>
      <c r="E68" s="261">
        <v>3025</v>
      </c>
      <c r="F68" s="42">
        <f t="shared" si="3"/>
        <v>72.2</v>
      </c>
      <c r="G68" s="42">
        <f t="shared" si="2"/>
        <v>156.8</v>
      </c>
    </row>
    <row r="69" s="127" customFormat="1" ht="16.5" customHeight="1" spans="1:7">
      <c r="A69" s="147" t="s">
        <v>104</v>
      </c>
      <c r="B69" s="261">
        <v>25391</v>
      </c>
      <c r="C69" s="38">
        <v>22883</v>
      </c>
      <c r="D69" s="33"/>
      <c r="E69" s="261">
        <v>29047</v>
      </c>
      <c r="F69" s="42">
        <f t="shared" si="3"/>
        <v>126.9</v>
      </c>
      <c r="G69" s="42">
        <f t="shared" si="2"/>
        <v>14.4</v>
      </c>
    </row>
    <row r="70" s="127" customFormat="1" ht="16.5" customHeight="1" spans="1:7">
      <c r="A70" s="147" t="s">
        <v>105</v>
      </c>
      <c r="B70" s="261">
        <v>7835</v>
      </c>
      <c r="C70" s="38">
        <v>7771</v>
      </c>
      <c r="D70" s="33"/>
      <c r="E70" s="261">
        <v>8733</v>
      </c>
      <c r="F70" s="42">
        <f t="shared" si="3"/>
        <v>112.4</v>
      </c>
      <c r="G70" s="42">
        <f t="shared" ref="G70:G107" si="4">ROUND((E70-B70)/B70*100,1)</f>
        <v>11.5</v>
      </c>
    </row>
    <row r="71" s="127" customFormat="1" ht="16.5" customHeight="1" spans="1:7">
      <c r="A71" s="147" t="s">
        <v>106</v>
      </c>
      <c r="B71" s="261">
        <v>485</v>
      </c>
      <c r="C71" s="38">
        <v>338</v>
      </c>
      <c r="D71" s="33"/>
      <c r="E71" s="261">
        <v>6199</v>
      </c>
      <c r="F71" s="42">
        <f t="shared" si="3"/>
        <v>1834</v>
      </c>
      <c r="G71" s="42">
        <f t="shared" si="4"/>
        <v>1178.1</v>
      </c>
    </row>
    <row r="72" s="127" customFormat="1" ht="16.5" customHeight="1" spans="1:7">
      <c r="A72" s="147" t="s">
        <v>107</v>
      </c>
      <c r="B72" s="261"/>
      <c r="C72" s="38"/>
      <c r="D72" s="33"/>
      <c r="E72" s="261"/>
      <c r="F72" s="42"/>
      <c r="G72" s="42"/>
    </row>
    <row r="73" s="127" customFormat="1" ht="16.5" customHeight="1" spans="1:7">
      <c r="A73" s="147" t="s">
        <v>108</v>
      </c>
      <c r="B73" s="261">
        <v>26420</v>
      </c>
      <c r="C73" s="38">
        <v>6342</v>
      </c>
      <c r="D73" s="33"/>
      <c r="E73" s="261">
        <v>8050</v>
      </c>
      <c r="F73" s="42">
        <f>ROUND(E73/C73*100,1)</f>
        <v>126.9</v>
      </c>
      <c r="G73" s="42">
        <f t="shared" si="4"/>
        <v>-69.5</v>
      </c>
    </row>
    <row r="74" s="127" customFormat="1" ht="16.5" customHeight="1" spans="1:7">
      <c r="A74" s="147" t="s">
        <v>109</v>
      </c>
      <c r="B74" s="261">
        <v>2693</v>
      </c>
      <c r="C74" s="38">
        <v>1243</v>
      </c>
      <c r="D74" s="33"/>
      <c r="E74" s="261">
        <v>1465</v>
      </c>
      <c r="F74" s="42">
        <f>ROUND(E74/C74*100,1)</f>
        <v>117.9</v>
      </c>
      <c r="G74" s="42">
        <f t="shared" si="4"/>
        <v>-45.6</v>
      </c>
    </row>
    <row r="75" s="127" customFormat="1" ht="16.5" customHeight="1" spans="1:7">
      <c r="A75" s="147" t="s">
        <v>110</v>
      </c>
      <c r="B75" s="261"/>
      <c r="C75" s="38"/>
      <c r="D75" s="33"/>
      <c r="E75" s="261"/>
      <c r="F75" s="42"/>
      <c r="G75" s="42"/>
    </row>
    <row r="76" s="127" customFormat="1" ht="16.5" customHeight="1" spans="1:7">
      <c r="A76" s="147" t="s">
        <v>111</v>
      </c>
      <c r="B76" s="261"/>
      <c r="C76" s="38"/>
      <c r="D76" s="33"/>
      <c r="E76" s="261"/>
      <c r="F76" s="42"/>
      <c r="G76" s="42"/>
    </row>
    <row r="77" s="127" customFormat="1" ht="16.5" customHeight="1" spans="1:7">
      <c r="A77" s="147" t="s">
        <v>112</v>
      </c>
      <c r="B77" s="261"/>
      <c r="C77" s="38"/>
      <c r="D77" s="33"/>
      <c r="E77" s="261"/>
      <c r="F77" s="42"/>
      <c r="G77" s="42"/>
    </row>
    <row r="78" s="127" customFormat="1" ht="16.5" customHeight="1" spans="1:7">
      <c r="A78" s="147" t="s">
        <v>113</v>
      </c>
      <c r="B78" s="261"/>
      <c r="C78" s="38"/>
      <c r="D78" s="33"/>
      <c r="E78" s="261"/>
      <c r="F78" s="42"/>
      <c r="G78" s="42"/>
    </row>
    <row r="79" s="127" customFormat="1" ht="16.5" customHeight="1" spans="1:7">
      <c r="A79" s="147" t="s">
        <v>114</v>
      </c>
      <c r="B79" s="261">
        <v>1832</v>
      </c>
      <c r="C79" s="38">
        <v>318</v>
      </c>
      <c r="D79" s="33"/>
      <c r="E79" s="261">
        <v>626</v>
      </c>
      <c r="F79" s="42">
        <f>ROUND(E79/C79*100,1)</f>
        <v>196.9</v>
      </c>
      <c r="G79" s="42">
        <f t="shared" si="4"/>
        <v>-65.8</v>
      </c>
    </row>
    <row r="80" s="127" customFormat="1" ht="16.5" customHeight="1" spans="1:7">
      <c r="A80" s="147" t="s">
        <v>115</v>
      </c>
      <c r="B80" s="261"/>
      <c r="C80" s="229"/>
      <c r="D80" s="33"/>
      <c r="E80" s="261"/>
      <c r="F80" s="42"/>
      <c r="G80" s="42"/>
    </row>
    <row r="81" s="127" customFormat="1" ht="16.5" customHeight="1" spans="1:7">
      <c r="A81" s="147" t="s">
        <v>116</v>
      </c>
      <c r="B81" s="261">
        <v>188</v>
      </c>
      <c r="C81" s="229"/>
      <c r="D81" s="33"/>
      <c r="E81" s="261">
        <v>3552</v>
      </c>
      <c r="F81" s="42"/>
      <c r="G81" s="42">
        <f t="shared" si="4"/>
        <v>1789.4</v>
      </c>
    </row>
    <row r="82" s="127" customFormat="1" ht="16.5" customHeight="1" spans="1:7">
      <c r="A82" s="147" t="s">
        <v>117</v>
      </c>
      <c r="B82" s="261"/>
      <c r="C82" s="229"/>
      <c r="D82" s="33"/>
      <c r="E82" s="261"/>
      <c r="F82" s="42"/>
      <c r="G82" s="42"/>
    </row>
    <row r="83" s="127" customFormat="1" ht="16.5" customHeight="1" spans="1:7">
      <c r="A83" s="147" t="s">
        <v>118</v>
      </c>
      <c r="B83" s="261">
        <v>284</v>
      </c>
      <c r="C83" s="229"/>
      <c r="D83" s="33"/>
      <c r="E83" s="261"/>
      <c r="F83" s="42"/>
      <c r="G83" s="42">
        <f t="shared" si="4"/>
        <v>-100</v>
      </c>
    </row>
    <row r="84" s="127" customFormat="1" ht="16.5" customHeight="1" spans="1:7">
      <c r="A84" s="147" t="s">
        <v>119</v>
      </c>
      <c r="B84" s="261">
        <v>284</v>
      </c>
      <c r="C84" s="38"/>
      <c r="D84" s="33"/>
      <c r="E84" s="261"/>
      <c r="F84" s="42"/>
      <c r="G84" s="42">
        <f t="shared" si="4"/>
        <v>-100</v>
      </c>
    </row>
    <row r="85" s="127" customFormat="1" ht="16.5" customHeight="1" spans="1:7">
      <c r="A85" s="147" t="s">
        <v>120</v>
      </c>
      <c r="B85" s="261">
        <v>741</v>
      </c>
      <c r="C85" s="38"/>
      <c r="D85" s="33"/>
      <c r="E85" s="261"/>
      <c r="F85" s="42"/>
      <c r="G85" s="42">
        <f t="shared" si="4"/>
        <v>-100</v>
      </c>
    </row>
    <row r="86" s="127" customFormat="1" ht="16.5" customHeight="1" spans="1:7">
      <c r="A86" s="147" t="s">
        <v>121</v>
      </c>
      <c r="B86" s="261">
        <v>904</v>
      </c>
      <c r="C86" s="38">
        <v>482</v>
      </c>
      <c r="D86" s="33"/>
      <c r="E86" s="261">
        <v>973</v>
      </c>
      <c r="F86" s="42">
        <f>ROUND(E86/C86*100,1)</f>
        <v>201.9</v>
      </c>
      <c r="G86" s="42">
        <f t="shared" si="4"/>
        <v>7.6</v>
      </c>
    </row>
    <row r="87" s="127" customFormat="1" ht="16.5" customHeight="1" spans="1:7">
      <c r="A87" s="109" t="s">
        <v>122</v>
      </c>
      <c r="B87" s="38">
        <f>SUM(B88:B108)</f>
        <v>20153</v>
      </c>
      <c r="C87" s="38">
        <f>SUM(C88:C108)</f>
        <v>7174</v>
      </c>
      <c r="D87" s="33"/>
      <c r="E87" s="38">
        <f>SUM(E88:E108)</f>
        <v>24741</v>
      </c>
      <c r="F87" s="42">
        <f>ROUND(E87/C87*100,1)</f>
        <v>344.9</v>
      </c>
      <c r="G87" s="42">
        <f t="shared" si="4"/>
        <v>22.8</v>
      </c>
    </row>
    <row r="88" s="127" customFormat="1" ht="16.5" customHeight="1" spans="1:7">
      <c r="A88" s="74" t="s">
        <v>123</v>
      </c>
      <c r="B88" s="261">
        <v>150</v>
      </c>
      <c r="C88" s="38">
        <v>84</v>
      </c>
      <c r="D88" s="33"/>
      <c r="E88" s="261">
        <v>2794</v>
      </c>
      <c r="F88" s="42">
        <f>ROUND(E88/C88*100,1)</f>
        <v>3326.2</v>
      </c>
      <c r="G88" s="42">
        <f t="shared" si="4"/>
        <v>1762.7</v>
      </c>
    </row>
    <row r="89" s="127" customFormat="1" ht="16.5" customHeight="1" spans="1:7">
      <c r="A89" s="74" t="s">
        <v>124</v>
      </c>
      <c r="B89" s="261"/>
      <c r="C89" s="229"/>
      <c r="D89" s="33"/>
      <c r="E89" s="261"/>
      <c r="F89" s="42"/>
      <c r="G89" s="42"/>
    </row>
    <row r="90" s="127" customFormat="1" ht="16.5" customHeight="1" spans="1:7">
      <c r="A90" s="74" t="s">
        <v>125</v>
      </c>
      <c r="B90" s="261"/>
      <c r="C90" s="229"/>
      <c r="D90" s="33"/>
      <c r="E90" s="261"/>
      <c r="F90" s="42"/>
      <c r="G90" s="42"/>
    </row>
    <row r="91" s="127" customFormat="1" ht="16.5" customHeight="1" spans="1:7">
      <c r="A91" s="74" t="s">
        <v>126</v>
      </c>
      <c r="B91" s="261"/>
      <c r="C91" s="229"/>
      <c r="D91" s="33"/>
      <c r="E91" s="261"/>
      <c r="F91" s="42"/>
      <c r="G91" s="42"/>
    </row>
    <row r="92" s="127" customFormat="1" ht="16.5" customHeight="1" spans="1:7">
      <c r="A92" s="74" t="s">
        <v>127</v>
      </c>
      <c r="B92" s="261"/>
      <c r="C92" s="229"/>
      <c r="D92" s="33"/>
      <c r="E92" s="261"/>
      <c r="F92" s="42"/>
      <c r="G92" s="42"/>
    </row>
    <row r="93" s="127" customFormat="1" ht="16.5" customHeight="1" spans="1:7">
      <c r="A93" s="74" t="s">
        <v>128</v>
      </c>
      <c r="B93" s="261">
        <v>10</v>
      </c>
      <c r="C93" s="229"/>
      <c r="D93" s="33"/>
      <c r="E93" s="261"/>
      <c r="F93" s="42"/>
      <c r="G93" s="42">
        <f t="shared" si="4"/>
        <v>-100</v>
      </c>
    </row>
    <row r="94" s="127" customFormat="1" ht="16.5" customHeight="1" spans="1:7">
      <c r="A94" s="74" t="s">
        <v>129</v>
      </c>
      <c r="B94" s="261">
        <v>530</v>
      </c>
      <c r="C94" s="38">
        <v>300</v>
      </c>
      <c r="D94" s="33"/>
      <c r="E94" s="261">
        <v>410</v>
      </c>
      <c r="F94" s="42">
        <f>ROUND(E94/C94*100,1)</f>
        <v>136.7</v>
      </c>
      <c r="G94" s="42">
        <f t="shared" si="4"/>
        <v>-22.6</v>
      </c>
    </row>
    <row r="95" s="127" customFormat="1" ht="16.5" customHeight="1" spans="1:7">
      <c r="A95" s="74" t="s">
        <v>130</v>
      </c>
      <c r="B95" s="261">
        <v>280</v>
      </c>
      <c r="C95" s="38">
        <v>37</v>
      </c>
      <c r="D95" s="33"/>
      <c r="E95" s="261">
        <v>1837</v>
      </c>
      <c r="F95" s="42">
        <f>ROUND(E95/C95*100,1)</f>
        <v>4964.9</v>
      </c>
      <c r="G95" s="42">
        <f t="shared" si="4"/>
        <v>556.1</v>
      </c>
    </row>
    <row r="96" s="127" customFormat="1" ht="16.5" customHeight="1" spans="1:7">
      <c r="A96" s="74" t="s">
        <v>131</v>
      </c>
      <c r="B96" s="261">
        <v>355</v>
      </c>
      <c r="C96" s="38">
        <v>295</v>
      </c>
      <c r="D96" s="33"/>
      <c r="E96" s="261">
        <v>956</v>
      </c>
      <c r="F96" s="42">
        <f>ROUND(E96/C96*100,1)</f>
        <v>324.1</v>
      </c>
      <c r="G96" s="42">
        <f t="shared" si="4"/>
        <v>169.3</v>
      </c>
    </row>
    <row r="97" s="127" customFormat="1" ht="16.5" customHeight="1" spans="1:7">
      <c r="A97" s="74" t="s">
        <v>132</v>
      </c>
      <c r="B97" s="261">
        <v>3566</v>
      </c>
      <c r="C97" s="38">
        <v>153</v>
      </c>
      <c r="D97" s="33"/>
      <c r="E97" s="261">
        <v>7007</v>
      </c>
      <c r="F97" s="42">
        <f>ROUND(E97/C97*100,1)</f>
        <v>4579.7</v>
      </c>
      <c r="G97" s="42">
        <f t="shared" si="4"/>
        <v>96.5</v>
      </c>
    </row>
    <row r="98" s="127" customFormat="1" ht="16.5" customHeight="1" spans="1:7">
      <c r="A98" s="74" t="s">
        <v>133</v>
      </c>
      <c r="B98" s="261">
        <v>50</v>
      </c>
      <c r="C98" s="38"/>
      <c r="D98" s="33"/>
      <c r="E98" s="261">
        <v>3094</v>
      </c>
      <c r="F98" s="42"/>
      <c r="G98" s="42">
        <f t="shared" si="4"/>
        <v>6088</v>
      </c>
    </row>
    <row r="99" s="127" customFormat="1" ht="16.5" customHeight="1" spans="1:7">
      <c r="A99" s="74" t="s">
        <v>134</v>
      </c>
      <c r="B99" s="261">
        <v>10300</v>
      </c>
      <c r="C99" s="38">
        <v>3908</v>
      </c>
      <c r="D99" s="33"/>
      <c r="E99" s="261">
        <v>4634</v>
      </c>
      <c r="F99" s="42">
        <f>ROUND(E99/C99*100,1)</f>
        <v>118.6</v>
      </c>
      <c r="G99" s="42">
        <f t="shared" si="4"/>
        <v>-55</v>
      </c>
    </row>
    <row r="100" s="127" customFormat="1" ht="16.5" customHeight="1" spans="1:7">
      <c r="A100" s="74" t="s">
        <v>135</v>
      </c>
      <c r="B100" s="261">
        <v>105</v>
      </c>
      <c r="C100" s="38">
        <v>212</v>
      </c>
      <c r="D100" s="33"/>
      <c r="E100" s="261">
        <v>387</v>
      </c>
      <c r="F100" s="42">
        <f>ROUND(E100/C100*100,1)</f>
        <v>182.5</v>
      </c>
      <c r="G100" s="42">
        <f t="shared" si="4"/>
        <v>268.6</v>
      </c>
    </row>
    <row r="101" s="127" customFormat="1" ht="16.5" customHeight="1" spans="1:7">
      <c r="A101" s="74" t="s">
        <v>136</v>
      </c>
      <c r="B101" s="261">
        <v>83</v>
      </c>
      <c r="C101" s="38"/>
      <c r="D101" s="33"/>
      <c r="E101" s="261">
        <v>465</v>
      </c>
      <c r="F101" s="42"/>
      <c r="G101" s="42">
        <f t="shared" si="4"/>
        <v>460.2</v>
      </c>
    </row>
    <row r="102" s="127" customFormat="1" ht="16.5" customHeight="1" spans="1:7">
      <c r="A102" s="74" t="s">
        <v>137</v>
      </c>
      <c r="B102" s="261">
        <v>10</v>
      </c>
      <c r="C102" s="38">
        <v>1550</v>
      </c>
      <c r="D102" s="33"/>
      <c r="E102" s="261">
        <v>1295</v>
      </c>
      <c r="F102" s="42">
        <f>ROUND(E102/C102*100,1)</f>
        <v>83.5</v>
      </c>
      <c r="G102" s="42">
        <f t="shared" si="4"/>
        <v>12850</v>
      </c>
    </row>
    <row r="103" s="127" customFormat="1" ht="16.5" customHeight="1" spans="1:7">
      <c r="A103" s="74" t="s">
        <v>138</v>
      </c>
      <c r="B103" s="261">
        <v>2106</v>
      </c>
      <c r="C103" s="38"/>
      <c r="D103" s="33"/>
      <c r="E103" s="261">
        <v>658</v>
      </c>
      <c r="F103" s="42"/>
      <c r="G103" s="42">
        <f t="shared" si="4"/>
        <v>-68.8</v>
      </c>
    </row>
    <row r="104" s="127" customFormat="1" ht="16.5" customHeight="1" spans="1:7">
      <c r="A104" s="74" t="s">
        <v>139</v>
      </c>
      <c r="B104" s="261">
        <v>731</v>
      </c>
      <c r="C104" s="38">
        <v>132</v>
      </c>
      <c r="D104" s="33"/>
      <c r="E104" s="261">
        <v>132</v>
      </c>
      <c r="F104" s="42">
        <f>ROUND(E104/C104*100,1)</f>
        <v>100</v>
      </c>
      <c r="G104" s="42">
        <f t="shared" si="4"/>
        <v>-81.9</v>
      </c>
    </row>
    <row r="105" s="127" customFormat="1" ht="16.5" customHeight="1" spans="1:7">
      <c r="A105" s="74" t="s">
        <v>140</v>
      </c>
      <c r="B105" s="261">
        <v>1133</v>
      </c>
      <c r="C105" s="38"/>
      <c r="D105" s="33"/>
      <c r="E105" s="261">
        <v>119</v>
      </c>
      <c r="F105" s="42"/>
      <c r="G105" s="42">
        <f t="shared" si="4"/>
        <v>-89.5</v>
      </c>
    </row>
    <row r="106" s="127" customFormat="1" ht="16.5" customHeight="1" spans="1:7">
      <c r="A106" s="74" t="s">
        <v>141</v>
      </c>
      <c r="B106" s="261">
        <v>86</v>
      </c>
      <c r="C106" s="38">
        <v>2</v>
      </c>
      <c r="D106" s="33"/>
      <c r="E106" s="261">
        <v>2</v>
      </c>
      <c r="F106" s="42">
        <f>ROUND(E106/C106*100,1)</f>
        <v>100</v>
      </c>
      <c r="G106" s="42">
        <f t="shared" si="4"/>
        <v>-97.7</v>
      </c>
    </row>
    <row r="107" s="127" customFormat="1" ht="16.5" customHeight="1" spans="1:7">
      <c r="A107" s="74" t="s">
        <v>142</v>
      </c>
      <c r="B107" s="261">
        <v>658</v>
      </c>
      <c r="C107" s="38">
        <v>501</v>
      </c>
      <c r="D107" s="33"/>
      <c r="E107" s="261">
        <v>951</v>
      </c>
      <c r="F107" s="42">
        <f>ROUND(E107/C107*100,1)</f>
        <v>189.8</v>
      </c>
      <c r="G107" s="42">
        <f t="shared" si="4"/>
        <v>44.5</v>
      </c>
    </row>
    <row r="108" s="127" customFormat="1" ht="16.5" customHeight="1" spans="1:7">
      <c r="A108" s="74" t="s">
        <v>143</v>
      </c>
      <c r="B108" s="261"/>
      <c r="C108" s="38"/>
      <c r="D108" s="33"/>
      <c r="E108" s="261"/>
      <c r="F108" s="42"/>
      <c r="G108" s="42"/>
    </row>
    <row r="109" s="127" customFormat="1" ht="16.5" customHeight="1" spans="1:7">
      <c r="A109" s="146" t="s">
        <v>144</v>
      </c>
      <c r="B109" s="33"/>
      <c r="C109" s="38"/>
      <c r="D109" s="262"/>
      <c r="E109" s="33">
        <v>2215</v>
      </c>
      <c r="F109" s="42"/>
      <c r="G109" s="42"/>
    </row>
    <row r="110" s="127" customFormat="1" ht="16.5" customHeight="1" spans="1:7">
      <c r="A110" s="146" t="s">
        <v>145</v>
      </c>
      <c r="C110" s="229"/>
      <c r="D110" s="33"/>
      <c r="F110" s="42"/>
      <c r="G110" s="42"/>
    </row>
    <row r="111" s="127" customFormat="1" ht="16.5" customHeight="1" spans="1:7">
      <c r="A111" s="146" t="s">
        <v>146</v>
      </c>
      <c r="B111" s="33">
        <v>19013</v>
      </c>
      <c r="C111" s="33">
        <v>28149</v>
      </c>
      <c r="D111" s="33"/>
      <c r="E111" s="33">
        <v>31865</v>
      </c>
      <c r="F111" s="42">
        <f>ROUND(E111/C111*100,1)</f>
        <v>113.2</v>
      </c>
      <c r="G111" s="42">
        <f>ROUND((E111-B111)/B111*100,1)</f>
        <v>67.6</v>
      </c>
    </row>
    <row r="112" ht="16.5" customHeight="1" spans="1:7">
      <c r="A112" s="146" t="s">
        <v>147</v>
      </c>
      <c r="B112" s="33">
        <v>20000</v>
      </c>
      <c r="C112" s="33">
        <v>19800</v>
      </c>
      <c r="D112" s="33"/>
      <c r="E112" s="33"/>
      <c r="F112" s="42">
        <f>ROUND(E112/C112*100,1)</f>
        <v>0</v>
      </c>
      <c r="G112" s="42">
        <f>ROUND((E112-B112)/B112*100,1)</f>
        <v>-100</v>
      </c>
    </row>
    <row r="113" spans="1:7">
      <c r="A113" s="146" t="s">
        <v>148</v>
      </c>
      <c r="B113" s="33">
        <v>26880</v>
      </c>
      <c r="C113" s="33">
        <v>11700</v>
      </c>
      <c r="D113" s="33"/>
      <c r="E113" s="33">
        <v>15426</v>
      </c>
      <c r="F113" s="42">
        <f>ROUND(E113/C113*100,1)</f>
        <v>131.8</v>
      </c>
      <c r="G113" s="42">
        <f>ROUND((E113-B113)/B113*100,1)</f>
        <v>-42.6</v>
      </c>
    </row>
    <row r="114" ht="18.75" customHeight="1" spans="1:7">
      <c r="A114" s="263" t="s">
        <v>149</v>
      </c>
      <c r="B114" s="259">
        <f>B31+B33</f>
        <v>331811</v>
      </c>
      <c r="C114" s="259">
        <f>C31+C33</f>
        <v>274330</v>
      </c>
      <c r="D114" s="259">
        <f>D31+D33</f>
        <v>51885</v>
      </c>
      <c r="E114" s="259">
        <f>E31+E33</f>
        <v>312904</v>
      </c>
      <c r="F114" s="42">
        <f>ROUND(E114/C114*100,1)</f>
        <v>114.1</v>
      </c>
      <c r="G114" s="42">
        <f>ROUND((E114-B114)/B114*100,1)</f>
        <v>-5.7</v>
      </c>
    </row>
  </sheetData>
  <mergeCells count="4">
    <mergeCell ref="A1:G1"/>
    <mergeCell ref="A2:G2"/>
    <mergeCell ref="C3:G3"/>
    <mergeCell ref="A3:A4"/>
  </mergeCells>
  <pageMargins left="0.75" right="0.75" top="0.28" bottom="0.36" header="0.51" footer="0.21"/>
  <pageSetup paperSize="9" orientation="landscape" horizontalDpi="600" verticalDpi="600"/>
  <headerFooter alignWithMargins="0"/>
  <ignoredErrors>
    <ignoredError sqref="E87"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6"/>
  <sheetViews>
    <sheetView zoomScale="130" zoomScaleNormal="130" workbookViewId="0">
      <pane ySplit="4" topLeftCell="A5" activePane="bottomLeft" state="frozen"/>
      <selection/>
      <selection pane="bottomLeft" activeCell="I4" sqref="I4"/>
    </sheetView>
  </sheetViews>
  <sheetFormatPr defaultColWidth="9" defaultRowHeight="15.75"/>
  <cols>
    <col min="1" max="1" width="53.125" style="127"/>
    <col min="2" max="2" width="10.2833333333333" style="129" customWidth="1"/>
    <col min="3" max="3" width="10.7583333333333" style="129" customWidth="1"/>
    <col min="4" max="4" width="12.5" style="129" customWidth="1"/>
    <col min="5" max="5" width="9.89166666666667" style="129" customWidth="1"/>
    <col min="6" max="6" width="9.31666666666667" style="129" customWidth="1"/>
    <col min="7" max="7" width="11.8166666666667" style="129" customWidth="1"/>
    <col min="8" max="16384" width="9" style="127"/>
  </cols>
  <sheetData>
    <row r="1" ht="48.95" customHeight="1" spans="1:7">
      <c r="A1" s="238" t="s">
        <v>150</v>
      </c>
      <c r="B1" s="238"/>
      <c r="C1" s="238"/>
      <c r="D1" s="238"/>
      <c r="E1" s="238"/>
      <c r="F1" s="238"/>
      <c r="G1" s="238"/>
    </row>
    <row r="2" ht="16.5" customHeight="1" spans="1:7">
      <c r="A2" s="227" t="s">
        <v>31</v>
      </c>
      <c r="B2" s="227"/>
      <c r="C2" s="227"/>
      <c r="D2" s="227"/>
      <c r="E2" s="228"/>
      <c r="F2" s="227"/>
      <c r="G2" s="227"/>
    </row>
    <row r="3" s="128" customFormat="1" ht="16.5" customHeight="1" spans="1:7">
      <c r="A3" s="100" t="s">
        <v>32</v>
      </c>
      <c r="B3" s="69" t="s">
        <v>151</v>
      </c>
      <c r="C3" s="69" t="s">
        <v>152</v>
      </c>
      <c r="D3" s="69"/>
      <c r="E3" s="69"/>
      <c r="F3" s="69"/>
      <c r="G3" s="69"/>
    </row>
    <row r="4" s="128" customFormat="1" ht="42.75" spans="1:7">
      <c r="A4" s="100"/>
      <c r="B4" s="185" t="s">
        <v>35</v>
      </c>
      <c r="C4" s="185" t="s">
        <v>153</v>
      </c>
      <c r="D4" s="185" t="s">
        <v>154</v>
      </c>
      <c r="E4" s="185" t="s">
        <v>38</v>
      </c>
      <c r="F4" s="192" t="s">
        <v>155</v>
      </c>
      <c r="G4" s="192" t="s">
        <v>156</v>
      </c>
    </row>
    <row r="5" ht="16.5" customHeight="1" spans="1:7">
      <c r="A5" s="187" t="s">
        <v>157</v>
      </c>
      <c r="B5" s="135">
        <v>33467</v>
      </c>
      <c r="C5" s="135">
        <v>35358</v>
      </c>
      <c r="D5" s="135">
        <v>33118</v>
      </c>
      <c r="E5" s="135">
        <v>32858</v>
      </c>
      <c r="F5" s="42">
        <f>ROUND(E5/D5*100,1)</f>
        <v>99.2</v>
      </c>
      <c r="G5" s="42">
        <f>ROUND((E5-B5)/B5*100,1)</f>
        <v>-1.8</v>
      </c>
    </row>
    <row r="6" ht="16.5" customHeight="1" spans="1:7">
      <c r="A6" s="187" t="s">
        <v>158</v>
      </c>
      <c r="B6" s="135"/>
      <c r="C6" s="135"/>
      <c r="D6" s="135"/>
      <c r="E6" s="135"/>
      <c r="F6" s="42"/>
      <c r="G6" s="42"/>
    </row>
    <row r="7" ht="16.5" customHeight="1" spans="1:7">
      <c r="A7" s="187" t="s">
        <v>159</v>
      </c>
      <c r="B7" s="135">
        <v>186</v>
      </c>
      <c r="C7" s="135">
        <v>228</v>
      </c>
      <c r="D7" s="135">
        <v>122</v>
      </c>
      <c r="E7" s="135">
        <v>122</v>
      </c>
      <c r="F7" s="42">
        <f t="shared" ref="F6:F37" si="0">ROUND(E7/D7*100,1)</f>
        <v>100</v>
      </c>
      <c r="G7" s="42">
        <f t="shared" ref="G6:G37" si="1">ROUND((E7-B7)/B7*100,1)</f>
        <v>-34.4</v>
      </c>
    </row>
    <row r="8" ht="16.5" customHeight="1" spans="1:7">
      <c r="A8" s="187" t="s">
        <v>160</v>
      </c>
      <c r="B8" s="135">
        <v>11155</v>
      </c>
      <c r="C8" s="135">
        <v>9440</v>
      </c>
      <c r="D8" s="135">
        <v>10422</v>
      </c>
      <c r="E8" s="135">
        <v>10422</v>
      </c>
      <c r="F8" s="42">
        <f t="shared" si="0"/>
        <v>100</v>
      </c>
      <c r="G8" s="42">
        <f t="shared" si="1"/>
        <v>-6.6</v>
      </c>
    </row>
    <row r="9" ht="16.5" customHeight="1" spans="1:7">
      <c r="A9" s="187" t="s">
        <v>161</v>
      </c>
      <c r="B9" s="135">
        <v>62031</v>
      </c>
      <c r="C9" s="135">
        <v>56239</v>
      </c>
      <c r="D9" s="135">
        <v>63811</v>
      </c>
      <c r="E9" s="135">
        <v>62641</v>
      </c>
      <c r="F9" s="42">
        <f t="shared" si="0"/>
        <v>98.2</v>
      </c>
      <c r="G9" s="42">
        <f t="shared" si="1"/>
        <v>1</v>
      </c>
    </row>
    <row r="10" ht="16.5" customHeight="1" spans="1:7">
      <c r="A10" s="187" t="s">
        <v>162</v>
      </c>
      <c r="B10" s="135">
        <v>2840</v>
      </c>
      <c r="C10" s="135">
        <v>2577</v>
      </c>
      <c r="D10" s="135">
        <v>2887</v>
      </c>
      <c r="E10" s="135">
        <v>2887</v>
      </c>
      <c r="F10" s="42">
        <f t="shared" si="0"/>
        <v>100</v>
      </c>
      <c r="G10" s="42">
        <f t="shared" si="1"/>
        <v>1.7</v>
      </c>
    </row>
    <row r="11" ht="16.5" customHeight="1" spans="1:7">
      <c r="A11" s="187" t="s">
        <v>163</v>
      </c>
      <c r="B11" s="135">
        <v>4298</v>
      </c>
      <c r="C11" s="135">
        <v>5676</v>
      </c>
      <c r="D11" s="135">
        <v>4882</v>
      </c>
      <c r="E11" s="135">
        <v>4418</v>
      </c>
      <c r="F11" s="42">
        <f t="shared" si="0"/>
        <v>90.5</v>
      </c>
      <c r="G11" s="42">
        <f t="shared" si="1"/>
        <v>2.8</v>
      </c>
    </row>
    <row r="12" ht="16.5" customHeight="1" spans="1:7">
      <c r="A12" s="187" t="s">
        <v>164</v>
      </c>
      <c r="B12" s="135">
        <v>58712</v>
      </c>
      <c r="C12" s="135">
        <v>60934</v>
      </c>
      <c r="D12" s="135">
        <v>58089</v>
      </c>
      <c r="E12" s="135">
        <v>57459</v>
      </c>
      <c r="F12" s="42">
        <f t="shared" si="0"/>
        <v>98.9</v>
      </c>
      <c r="G12" s="42">
        <f t="shared" si="1"/>
        <v>-2.1</v>
      </c>
    </row>
    <row r="13" ht="16.5" customHeight="1" spans="1:7">
      <c r="A13" s="187" t="s">
        <v>165</v>
      </c>
      <c r="B13" s="135">
        <v>32615</v>
      </c>
      <c r="C13" s="135">
        <v>27713</v>
      </c>
      <c r="D13" s="135">
        <v>26105</v>
      </c>
      <c r="E13" s="135">
        <v>25405</v>
      </c>
      <c r="F13" s="42">
        <f t="shared" si="0"/>
        <v>97.3</v>
      </c>
      <c r="G13" s="42">
        <f t="shared" si="1"/>
        <v>-22.1</v>
      </c>
    </row>
    <row r="14" ht="16.5" customHeight="1" spans="1:7">
      <c r="A14" s="187" t="s">
        <v>166</v>
      </c>
      <c r="B14" s="135">
        <v>2853</v>
      </c>
      <c r="C14" s="135">
        <v>627</v>
      </c>
      <c r="D14" s="135">
        <v>11954</v>
      </c>
      <c r="E14" s="135">
        <v>6115</v>
      </c>
      <c r="F14" s="42">
        <f t="shared" si="0"/>
        <v>51.2</v>
      </c>
      <c r="G14" s="42">
        <f t="shared" si="1"/>
        <v>114.3</v>
      </c>
    </row>
    <row r="15" ht="16.5" customHeight="1" spans="1:7">
      <c r="A15" s="187" t="s">
        <v>167</v>
      </c>
      <c r="B15" s="135">
        <v>4618</v>
      </c>
      <c r="C15" s="135">
        <v>6570</v>
      </c>
      <c r="D15" s="135">
        <v>9420</v>
      </c>
      <c r="E15" s="135">
        <v>8820</v>
      </c>
      <c r="F15" s="42">
        <f t="shared" si="0"/>
        <v>93.6</v>
      </c>
      <c r="G15" s="42">
        <f t="shared" si="1"/>
        <v>91</v>
      </c>
    </row>
    <row r="16" ht="16.5" customHeight="1" spans="1:7">
      <c r="A16" s="187" t="s">
        <v>168</v>
      </c>
      <c r="B16" s="135">
        <v>38575</v>
      </c>
      <c r="C16" s="135">
        <v>29051</v>
      </c>
      <c r="D16" s="135">
        <v>49155</v>
      </c>
      <c r="E16" s="135">
        <v>45851</v>
      </c>
      <c r="F16" s="42">
        <f t="shared" si="0"/>
        <v>93.3</v>
      </c>
      <c r="G16" s="42">
        <f t="shared" si="1"/>
        <v>18.9</v>
      </c>
    </row>
    <row r="17" ht="16.5" customHeight="1" spans="1:7">
      <c r="A17" s="187" t="s">
        <v>169</v>
      </c>
      <c r="B17" s="135">
        <v>2715</v>
      </c>
      <c r="C17" s="135">
        <v>3046</v>
      </c>
      <c r="D17" s="135">
        <v>2425</v>
      </c>
      <c r="E17" s="135">
        <v>2375</v>
      </c>
      <c r="F17" s="42">
        <f t="shared" si="0"/>
        <v>97.9</v>
      </c>
      <c r="G17" s="42">
        <f t="shared" si="1"/>
        <v>-12.5</v>
      </c>
    </row>
    <row r="18" ht="16.5" customHeight="1" spans="1:7">
      <c r="A18" s="187" t="s">
        <v>170</v>
      </c>
      <c r="B18" s="135">
        <v>1589</v>
      </c>
      <c r="C18" s="135">
        <v>460</v>
      </c>
      <c r="D18" s="135">
        <v>1079</v>
      </c>
      <c r="E18" s="135">
        <v>516</v>
      </c>
      <c r="F18" s="42">
        <f t="shared" si="0"/>
        <v>47.8</v>
      </c>
      <c r="G18" s="42">
        <f t="shared" si="1"/>
        <v>-67.5</v>
      </c>
    </row>
    <row r="19" ht="16.5" customHeight="1" spans="1:7">
      <c r="A19" s="187" t="s">
        <v>171</v>
      </c>
      <c r="B19" s="135">
        <v>183</v>
      </c>
      <c r="C19" s="135">
        <v>1645</v>
      </c>
      <c r="D19" s="135">
        <v>2376</v>
      </c>
      <c r="E19" s="135">
        <v>646</v>
      </c>
      <c r="F19" s="42">
        <f t="shared" si="0"/>
        <v>27.2</v>
      </c>
      <c r="G19" s="42">
        <f t="shared" si="1"/>
        <v>253</v>
      </c>
    </row>
    <row r="20" ht="16.5" customHeight="1" spans="1:7">
      <c r="A20" s="187" t="s">
        <v>172</v>
      </c>
      <c r="B20" s="135">
        <v>1050</v>
      </c>
      <c r="C20" s="135">
        <v>500</v>
      </c>
      <c r="D20" s="135">
        <v>2086</v>
      </c>
      <c r="E20" s="135">
        <v>1436</v>
      </c>
      <c r="F20" s="42">
        <f t="shared" si="0"/>
        <v>68.8</v>
      </c>
      <c r="G20" s="42">
        <f t="shared" si="1"/>
        <v>36.8</v>
      </c>
    </row>
    <row r="21" ht="16.5" customHeight="1" spans="1:7">
      <c r="A21" s="187" t="s">
        <v>173</v>
      </c>
      <c r="B21" s="135"/>
      <c r="C21" s="135"/>
      <c r="D21" s="135"/>
      <c r="E21" s="135"/>
      <c r="F21" s="42"/>
      <c r="G21" s="42"/>
    </row>
    <row r="22" ht="16.5" customHeight="1" spans="1:7">
      <c r="A22" s="187" t="s">
        <v>174</v>
      </c>
      <c r="B22" s="135">
        <v>2321</v>
      </c>
      <c r="C22" s="135">
        <v>1216</v>
      </c>
      <c r="D22" s="135">
        <v>1093</v>
      </c>
      <c r="E22" s="135">
        <v>1093</v>
      </c>
      <c r="F22" s="42">
        <f t="shared" si="0"/>
        <v>100</v>
      </c>
      <c r="G22" s="42">
        <f t="shared" si="1"/>
        <v>-52.9</v>
      </c>
    </row>
    <row r="23" ht="16.5" customHeight="1" spans="1:7">
      <c r="A23" s="187" t="s">
        <v>175</v>
      </c>
      <c r="B23" s="135">
        <v>10530</v>
      </c>
      <c r="C23" s="135">
        <v>7477</v>
      </c>
      <c r="D23" s="135">
        <v>7061</v>
      </c>
      <c r="E23" s="135">
        <v>6507</v>
      </c>
      <c r="F23" s="42">
        <f t="shared" si="0"/>
        <v>92.2</v>
      </c>
      <c r="G23" s="42">
        <f t="shared" si="1"/>
        <v>-38.2</v>
      </c>
    </row>
    <row r="24" ht="16.5" customHeight="1" spans="1:7">
      <c r="A24" s="187" t="s">
        <v>176</v>
      </c>
      <c r="B24" s="135">
        <v>107</v>
      </c>
      <c r="C24" s="135">
        <v>50</v>
      </c>
      <c r="D24" s="135">
        <v>2</v>
      </c>
      <c r="E24" s="135">
        <v>2</v>
      </c>
      <c r="F24" s="42">
        <f t="shared" si="0"/>
        <v>100</v>
      </c>
      <c r="G24" s="42">
        <f t="shared" si="1"/>
        <v>-98.1</v>
      </c>
    </row>
    <row r="25" ht="16.5" customHeight="1" spans="1:7">
      <c r="A25" s="187" t="s">
        <v>177</v>
      </c>
      <c r="B25" s="135">
        <v>3663</v>
      </c>
      <c r="C25" s="135">
        <v>2034</v>
      </c>
      <c r="D25" s="135">
        <v>2606</v>
      </c>
      <c r="E25" s="135">
        <v>2240</v>
      </c>
      <c r="F25" s="42">
        <f t="shared" si="0"/>
        <v>86</v>
      </c>
      <c r="G25" s="42">
        <f t="shared" si="1"/>
        <v>-38.8</v>
      </c>
    </row>
    <row r="26" ht="16.5" customHeight="1" spans="1:7">
      <c r="A26" s="187" t="s">
        <v>178</v>
      </c>
      <c r="B26" s="203"/>
      <c r="C26" s="135">
        <v>2570</v>
      </c>
      <c r="D26" s="203"/>
      <c r="E26" s="203"/>
      <c r="F26" s="42"/>
      <c r="G26" s="42"/>
    </row>
    <row r="27" ht="16.5" customHeight="1" spans="1:7">
      <c r="A27" s="187" t="s">
        <v>179</v>
      </c>
      <c r="B27" s="203"/>
      <c r="C27" s="135"/>
      <c r="D27" s="203"/>
      <c r="E27" s="203"/>
      <c r="F27" s="42"/>
      <c r="G27" s="42"/>
    </row>
    <row r="28" ht="16.5" customHeight="1" spans="1:7">
      <c r="A28" s="187" t="s">
        <v>180</v>
      </c>
      <c r="B28" s="135">
        <v>3299</v>
      </c>
      <c r="C28" s="135">
        <v>3369</v>
      </c>
      <c r="D28" s="135">
        <v>3577</v>
      </c>
      <c r="E28" s="135">
        <v>3577</v>
      </c>
      <c r="F28" s="42">
        <f t="shared" si="0"/>
        <v>100</v>
      </c>
      <c r="G28" s="42">
        <f t="shared" si="1"/>
        <v>8.4</v>
      </c>
    </row>
    <row r="29" ht="16.5" customHeight="1" spans="1:7">
      <c r="A29" s="187" t="s">
        <v>181</v>
      </c>
      <c r="B29" s="135">
        <v>29</v>
      </c>
      <c r="C29" s="135">
        <v>100</v>
      </c>
      <c r="D29" s="135">
        <v>17</v>
      </c>
      <c r="E29" s="135">
        <v>17</v>
      </c>
      <c r="F29" s="42">
        <f t="shared" si="0"/>
        <v>100</v>
      </c>
      <c r="G29" s="42">
        <f t="shared" si="1"/>
        <v>-41.4</v>
      </c>
    </row>
    <row r="30" ht="16.5" customHeight="1" spans="1:7">
      <c r="A30" s="146" t="s">
        <v>182</v>
      </c>
      <c r="B30" s="100">
        <f>SUM(B5:B29)</f>
        <v>276836</v>
      </c>
      <c r="C30" s="100">
        <f>SUM(C5:C29)</f>
        <v>256880</v>
      </c>
      <c r="D30" s="100">
        <f>SUM(D5:D29)</f>
        <v>292287</v>
      </c>
      <c r="E30" s="100">
        <f>SUM(E5:E29)</f>
        <v>275407</v>
      </c>
      <c r="F30" s="42">
        <f t="shared" si="0"/>
        <v>94.2</v>
      </c>
      <c r="G30" s="42">
        <f t="shared" si="1"/>
        <v>-0.5</v>
      </c>
    </row>
    <row r="31" ht="16.5" customHeight="1" spans="1:7">
      <c r="A31" s="239" t="s">
        <v>183</v>
      </c>
      <c r="B31" s="100">
        <f>B32+B36+B43+B84+B105+B106+B107+B108+B109+B110+B111+B112</f>
        <v>54975</v>
      </c>
      <c r="C31" s="100">
        <f>C32+C36+C43+C84+C105+C106+C107+C108+C109+C110+C111+C112</f>
        <v>17450</v>
      </c>
      <c r="D31" s="100"/>
      <c r="E31" s="100">
        <f>E32+E36+E43+E84+E105+E106+E107+E108+E109+E110+E111+E112</f>
        <v>37497</v>
      </c>
      <c r="F31" s="42"/>
      <c r="G31" s="42">
        <f t="shared" si="1"/>
        <v>-31.8</v>
      </c>
    </row>
    <row r="32" ht="16.5" customHeight="1" spans="1:7">
      <c r="A32" s="239" t="s">
        <v>184</v>
      </c>
      <c r="B32" s="100">
        <f>B33+B34+B35</f>
        <v>7057</v>
      </c>
      <c r="C32" s="100">
        <f>SUM(C33:C35)</f>
        <v>3900</v>
      </c>
      <c r="D32" s="100"/>
      <c r="E32" s="100">
        <f>E33+E34+E35</f>
        <v>4544</v>
      </c>
      <c r="F32" s="42"/>
      <c r="G32" s="42">
        <f t="shared" si="1"/>
        <v>-35.6</v>
      </c>
    </row>
    <row r="33" ht="16.5" customHeight="1" spans="1:7">
      <c r="A33" s="240" t="s">
        <v>185</v>
      </c>
      <c r="B33" s="135">
        <v>221</v>
      </c>
      <c r="C33" s="135">
        <v>221</v>
      </c>
      <c r="D33" s="135"/>
      <c r="E33" s="135">
        <v>221</v>
      </c>
      <c r="F33" s="42"/>
      <c r="G33" s="42">
        <f t="shared" si="1"/>
        <v>0</v>
      </c>
    </row>
    <row r="34" ht="16.5" customHeight="1" spans="1:10">
      <c r="A34" s="240" t="s">
        <v>186</v>
      </c>
      <c r="B34" s="135">
        <v>6836</v>
      </c>
      <c r="C34" s="135">
        <v>3679</v>
      </c>
      <c r="D34" s="135"/>
      <c r="E34" s="135">
        <v>4323</v>
      </c>
      <c r="F34" s="42"/>
      <c r="G34" s="42">
        <f t="shared" si="1"/>
        <v>-36.8</v>
      </c>
      <c r="J34" s="129"/>
    </row>
    <row r="35" ht="16.5" customHeight="1" spans="1:7">
      <c r="A35" s="240" t="s">
        <v>187</v>
      </c>
      <c r="B35" s="241"/>
      <c r="C35" s="241"/>
      <c r="D35" s="241"/>
      <c r="E35" s="241"/>
      <c r="F35" s="42"/>
      <c r="G35" s="42"/>
    </row>
    <row r="36" ht="16.5" customHeight="1" spans="1:7">
      <c r="A36" s="239" t="s">
        <v>188</v>
      </c>
      <c r="B36" s="241"/>
      <c r="C36" s="241"/>
      <c r="D36" s="241"/>
      <c r="E36" s="247"/>
      <c r="F36" s="42"/>
      <c r="G36" s="42"/>
    </row>
    <row r="37" ht="16.5" customHeight="1" spans="1:7">
      <c r="A37" s="240" t="s">
        <v>189</v>
      </c>
      <c r="B37" s="241"/>
      <c r="C37" s="241"/>
      <c r="D37" s="241"/>
      <c r="E37" s="241"/>
      <c r="F37" s="42"/>
      <c r="G37" s="42"/>
    </row>
    <row r="38" ht="16.5" customHeight="1" spans="1:7">
      <c r="A38" s="240" t="s">
        <v>190</v>
      </c>
      <c r="B38" s="241"/>
      <c r="C38" s="241"/>
      <c r="D38" s="241"/>
      <c r="E38" s="241"/>
      <c r="F38" s="42"/>
      <c r="G38" s="42"/>
    </row>
    <row r="39" ht="16.5" customHeight="1" spans="1:7">
      <c r="A39" s="240" t="s">
        <v>191</v>
      </c>
      <c r="B39" s="241"/>
      <c r="C39" s="241"/>
      <c r="D39" s="241"/>
      <c r="E39" s="241"/>
      <c r="F39" s="42"/>
      <c r="G39" s="42"/>
    </row>
    <row r="40" ht="16.5" customHeight="1" spans="1:7">
      <c r="A40" s="240" t="s">
        <v>192</v>
      </c>
      <c r="B40" s="241"/>
      <c r="C40" s="241"/>
      <c r="D40" s="241"/>
      <c r="E40" s="241"/>
      <c r="F40" s="42"/>
      <c r="G40" s="42"/>
    </row>
    <row r="41" ht="16.5" customHeight="1" spans="1:7">
      <c r="A41" s="240" t="s">
        <v>193</v>
      </c>
      <c r="B41" s="241"/>
      <c r="C41" s="241"/>
      <c r="D41" s="241"/>
      <c r="E41" s="241"/>
      <c r="F41" s="42"/>
      <c r="G41" s="42"/>
    </row>
    <row r="42" ht="16.5" customHeight="1" spans="1:7">
      <c r="A42" s="242" t="s">
        <v>194</v>
      </c>
      <c r="B42" s="241"/>
      <c r="C42" s="241"/>
      <c r="D42" s="241"/>
      <c r="E42" s="241"/>
      <c r="F42" s="42"/>
      <c r="G42" s="42"/>
    </row>
    <row r="43" spans="1:7">
      <c r="A43" s="243" t="s">
        <v>195</v>
      </c>
      <c r="B43" s="241"/>
      <c r="C43" s="241"/>
      <c r="D43" s="241"/>
      <c r="E43" s="247"/>
      <c r="F43" s="42"/>
      <c r="G43" s="42"/>
    </row>
    <row r="44" s="63" customFormat="1" spans="1:7">
      <c r="A44" s="240" t="s">
        <v>196</v>
      </c>
      <c r="B44" s="241"/>
      <c r="C44" s="241"/>
      <c r="D44" s="244"/>
      <c r="E44" s="241"/>
      <c r="F44" s="42"/>
      <c r="G44" s="42"/>
    </row>
    <row r="45" s="63" customFormat="1" spans="1:7">
      <c r="A45" s="240" t="s">
        <v>197</v>
      </c>
      <c r="B45" s="241"/>
      <c r="C45" s="241"/>
      <c r="D45" s="241"/>
      <c r="E45" s="241"/>
      <c r="F45" s="42"/>
      <c r="G45" s="42"/>
    </row>
    <row r="46" s="63" customFormat="1" spans="1:7">
      <c r="A46" s="245" t="s">
        <v>198</v>
      </c>
      <c r="B46" s="241"/>
      <c r="C46" s="241"/>
      <c r="D46" s="244"/>
      <c r="E46" s="241"/>
      <c r="F46" s="42"/>
      <c r="G46" s="42"/>
    </row>
    <row r="47" s="63" customFormat="1" spans="1:7">
      <c r="A47" s="245" t="s">
        <v>199</v>
      </c>
      <c r="B47" s="241"/>
      <c r="C47" s="241"/>
      <c r="D47" s="244"/>
      <c r="E47" s="241"/>
      <c r="F47" s="42"/>
      <c r="G47" s="42"/>
    </row>
    <row r="48" s="63" customFormat="1" spans="1:7">
      <c r="A48" s="245" t="s">
        <v>200</v>
      </c>
      <c r="B48" s="241"/>
      <c r="C48" s="241"/>
      <c r="D48" s="246"/>
      <c r="E48" s="241"/>
      <c r="F48" s="42"/>
      <c r="G48" s="42"/>
    </row>
    <row r="49" s="63" customFormat="1" spans="1:7">
      <c r="A49" s="245" t="s">
        <v>201</v>
      </c>
      <c r="B49" s="241"/>
      <c r="C49" s="241"/>
      <c r="D49" s="246"/>
      <c r="E49" s="241"/>
      <c r="F49" s="42"/>
      <c r="G49" s="42"/>
    </row>
    <row r="50" s="63" customFormat="1" spans="1:7">
      <c r="A50" s="245" t="s">
        <v>202</v>
      </c>
      <c r="B50" s="241"/>
      <c r="C50" s="241"/>
      <c r="D50" s="246"/>
      <c r="E50" s="241"/>
      <c r="F50" s="42"/>
      <c r="G50" s="42"/>
    </row>
    <row r="51" s="63" customFormat="1" spans="1:7">
      <c r="A51" s="245" t="s">
        <v>203</v>
      </c>
      <c r="B51" s="241"/>
      <c r="C51" s="241"/>
      <c r="D51" s="246"/>
      <c r="E51" s="241"/>
      <c r="F51" s="42"/>
      <c r="G51" s="42"/>
    </row>
    <row r="52" s="63" customFormat="1" spans="1:7">
      <c r="A52" s="245" t="s">
        <v>204</v>
      </c>
      <c r="B52" s="241"/>
      <c r="C52" s="241"/>
      <c r="D52" s="241"/>
      <c r="E52" s="241"/>
      <c r="F52" s="42"/>
      <c r="G52" s="42"/>
    </row>
    <row r="53" s="63" customFormat="1" spans="1:7">
      <c r="A53" s="245" t="s">
        <v>205</v>
      </c>
      <c r="B53" s="241"/>
      <c r="C53" s="241"/>
      <c r="D53" s="241"/>
      <c r="E53" s="241"/>
      <c r="F53" s="42"/>
      <c r="G53" s="42"/>
    </row>
    <row r="54" s="63" customFormat="1" spans="1:7">
      <c r="A54" s="245" t="s">
        <v>206</v>
      </c>
      <c r="B54" s="241"/>
      <c r="C54" s="241"/>
      <c r="D54" s="241"/>
      <c r="E54" s="241"/>
      <c r="F54" s="42"/>
      <c r="G54" s="42"/>
    </row>
    <row r="55" s="63" customFormat="1" spans="1:7">
      <c r="A55" s="245" t="s">
        <v>207</v>
      </c>
      <c r="B55" s="241"/>
      <c r="C55" s="241"/>
      <c r="D55" s="241"/>
      <c r="E55" s="241"/>
      <c r="F55" s="42"/>
      <c r="G55" s="42"/>
    </row>
    <row r="56" s="63" customFormat="1" spans="1:7">
      <c r="A56" s="245" t="s">
        <v>208</v>
      </c>
      <c r="B56" s="241"/>
      <c r="C56" s="241"/>
      <c r="D56" s="241"/>
      <c r="E56" s="241"/>
      <c r="F56" s="42"/>
      <c r="G56" s="42"/>
    </row>
    <row r="57" s="63" customFormat="1" spans="1:7">
      <c r="A57" s="245" t="s">
        <v>209</v>
      </c>
      <c r="B57" s="241"/>
      <c r="C57" s="241"/>
      <c r="D57" s="244"/>
      <c r="E57" s="241"/>
      <c r="F57" s="42"/>
      <c r="G57" s="42"/>
    </row>
    <row r="58" s="63" customFormat="1" spans="1:7">
      <c r="A58" s="245" t="s">
        <v>210</v>
      </c>
      <c r="B58" s="241"/>
      <c r="C58" s="241"/>
      <c r="D58" s="241"/>
      <c r="E58" s="241"/>
      <c r="F58" s="42"/>
      <c r="G58" s="42"/>
    </row>
    <row r="59" s="63" customFormat="1" spans="1:7">
      <c r="A59" s="245" t="s">
        <v>211</v>
      </c>
      <c r="B59" s="241"/>
      <c r="C59" s="241"/>
      <c r="D59" s="241"/>
      <c r="E59" s="241"/>
      <c r="F59" s="42"/>
      <c r="G59" s="42"/>
    </row>
    <row r="60" s="63" customFormat="1" spans="1:7">
      <c r="A60" s="245" t="s">
        <v>212</v>
      </c>
      <c r="B60" s="241"/>
      <c r="C60" s="241"/>
      <c r="D60" s="241"/>
      <c r="E60" s="241"/>
      <c r="F60" s="42"/>
      <c r="G60" s="42"/>
    </row>
    <row r="61" s="63" customFormat="1" spans="1:7">
      <c r="A61" s="245" t="s">
        <v>213</v>
      </c>
      <c r="B61" s="241"/>
      <c r="C61" s="241"/>
      <c r="D61" s="241"/>
      <c r="E61" s="241"/>
      <c r="F61" s="42"/>
      <c r="G61" s="42"/>
    </row>
    <row r="62" s="63" customFormat="1" spans="1:7">
      <c r="A62" s="245" t="s">
        <v>214</v>
      </c>
      <c r="B62" s="241"/>
      <c r="C62" s="241"/>
      <c r="D62" s="241"/>
      <c r="E62" s="241"/>
      <c r="F62" s="42"/>
      <c r="G62" s="42"/>
    </row>
    <row r="63" s="63" customFormat="1" spans="1:7">
      <c r="A63" s="245" t="s">
        <v>215</v>
      </c>
      <c r="B63" s="241"/>
      <c r="C63" s="241"/>
      <c r="D63" s="241"/>
      <c r="E63" s="241"/>
      <c r="F63" s="42"/>
      <c r="G63" s="42"/>
    </row>
    <row r="64" s="63" customFormat="1" spans="1:7">
      <c r="A64" s="245" t="s">
        <v>216</v>
      </c>
      <c r="B64" s="241"/>
      <c r="C64" s="241"/>
      <c r="D64" s="241"/>
      <c r="E64" s="241"/>
      <c r="F64" s="42"/>
      <c r="G64" s="42"/>
    </row>
    <row r="65" s="63" customFormat="1" spans="1:7">
      <c r="A65" s="245" t="s">
        <v>217</v>
      </c>
      <c r="B65" s="241"/>
      <c r="C65" s="241"/>
      <c r="D65" s="241"/>
      <c r="E65" s="241"/>
      <c r="F65" s="42"/>
      <c r="G65" s="42"/>
    </row>
    <row r="66" s="63" customFormat="1" spans="1:7">
      <c r="A66" s="245" t="s">
        <v>218</v>
      </c>
      <c r="B66" s="241"/>
      <c r="C66" s="241"/>
      <c r="D66" s="241"/>
      <c r="E66" s="241"/>
      <c r="F66" s="42"/>
      <c r="G66" s="42"/>
    </row>
    <row r="67" s="63" customFormat="1" spans="1:7">
      <c r="A67" s="245" t="s">
        <v>219</v>
      </c>
      <c r="B67" s="241"/>
      <c r="C67" s="241"/>
      <c r="D67" s="241"/>
      <c r="E67" s="241"/>
      <c r="F67" s="42"/>
      <c r="G67" s="42"/>
    </row>
    <row r="68" s="63" customFormat="1" spans="1:7">
      <c r="A68" s="245" t="s">
        <v>220</v>
      </c>
      <c r="B68" s="241"/>
      <c r="C68" s="241"/>
      <c r="D68" s="241"/>
      <c r="E68" s="241"/>
      <c r="F68" s="42"/>
      <c r="G68" s="42"/>
    </row>
    <row r="69" s="63" customFormat="1" spans="1:7">
      <c r="A69" s="245" t="s">
        <v>221</v>
      </c>
      <c r="B69" s="241"/>
      <c r="C69" s="241"/>
      <c r="D69" s="241"/>
      <c r="E69" s="241"/>
      <c r="F69" s="42"/>
      <c r="G69" s="42"/>
    </row>
    <row r="70" s="63" customFormat="1" spans="1:7">
      <c r="A70" s="245" t="s">
        <v>222</v>
      </c>
      <c r="B70" s="241"/>
      <c r="C70" s="241"/>
      <c r="D70" s="241"/>
      <c r="E70" s="241"/>
      <c r="F70" s="42"/>
      <c r="G70" s="42"/>
    </row>
    <row r="71" s="63" customFormat="1" spans="1:7">
      <c r="A71" s="245" t="s">
        <v>223</v>
      </c>
      <c r="B71" s="241"/>
      <c r="C71" s="241"/>
      <c r="D71" s="241"/>
      <c r="E71" s="241"/>
      <c r="F71" s="42"/>
      <c r="G71" s="42"/>
    </row>
    <row r="72" s="63" customFormat="1" spans="1:7">
      <c r="A72" s="245" t="s">
        <v>224</v>
      </c>
      <c r="B72" s="241"/>
      <c r="C72" s="241"/>
      <c r="D72" s="241"/>
      <c r="E72" s="241"/>
      <c r="F72" s="42"/>
      <c r="G72" s="42"/>
    </row>
    <row r="73" s="63" customFormat="1" spans="1:7">
      <c r="A73" s="245" t="s">
        <v>225</v>
      </c>
      <c r="B73" s="241"/>
      <c r="C73" s="241"/>
      <c r="D73" s="241"/>
      <c r="E73" s="241"/>
      <c r="F73" s="42"/>
      <c r="G73" s="42"/>
    </row>
    <row r="74" s="63" customFormat="1" spans="1:7">
      <c r="A74" s="245" t="s">
        <v>226</v>
      </c>
      <c r="B74" s="241"/>
      <c r="C74" s="241"/>
      <c r="D74" s="241"/>
      <c r="E74" s="241"/>
      <c r="F74" s="42"/>
      <c r="G74" s="42"/>
    </row>
    <row r="75" s="63" customFormat="1" spans="1:7">
      <c r="A75" s="245" t="s">
        <v>227</v>
      </c>
      <c r="B75" s="241"/>
      <c r="C75" s="241"/>
      <c r="D75" s="241"/>
      <c r="E75" s="241"/>
      <c r="F75" s="42"/>
      <c r="G75" s="42"/>
    </row>
    <row r="76" s="63" customFormat="1" spans="1:7">
      <c r="A76" s="245" t="s">
        <v>228</v>
      </c>
      <c r="B76" s="241"/>
      <c r="C76" s="241"/>
      <c r="D76" s="241"/>
      <c r="E76" s="241"/>
      <c r="F76" s="42"/>
      <c r="G76" s="42"/>
    </row>
    <row r="77" s="63" customFormat="1" spans="1:7">
      <c r="A77" s="245" t="s">
        <v>229</v>
      </c>
      <c r="B77" s="241"/>
      <c r="C77" s="241"/>
      <c r="D77" s="241"/>
      <c r="E77" s="241"/>
      <c r="F77" s="42"/>
      <c r="G77" s="42"/>
    </row>
    <row r="78" s="63" customFormat="1" spans="1:7">
      <c r="A78" s="245" t="s">
        <v>230</v>
      </c>
      <c r="B78" s="241"/>
      <c r="C78" s="241"/>
      <c r="D78" s="241"/>
      <c r="E78" s="241"/>
      <c r="F78" s="42"/>
      <c r="G78" s="42"/>
    </row>
    <row r="79" s="63" customFormat="1" spans="1:7">
      <c r="A79" s="245" t="s">
        <v>231</v>
      </c>
      <c r="B79" s="241"/>
      <c r="C79" s="241"/>
      <c r="D79" s="241"/>
      <c r="E79" s="241"/>
      <c r="F79" s="42"/>
      <c r="G79" s="42"/>
    </row>
    <row r="80" s="63" customFormat="1" spans="1:7">
      <c r="A80" s="245" t="s">
        <v>232</v>
      </c>
      <c r="B80" s="241"/>
      <c r="C80" s="241"/>
      <c r="D80" s="241"/>
      <c r="E80" s="241"/>
      <c r="F80" s="42"/>
      <c r="G80" s="42"/>
    </row>
    <row r="81" s="63" customFormat="1" spans="1:7">
      <c r="A81" s="245" t="s">
        <v>233</v>
      </c>
      <c r="B81" s="241"/>
      <c r="C81" s="241"/>
      <c r="D81" s="241"/>
      <c r="E81" s="241"/>
      <c r="F81" s="42"/>
      <c r="G81" s="42"/>
    </row>
    <row r="82" s="63" customFormat="1" spans="1:7">
      <c r="A82" s="245" t="s">
        <v>234</v>
      </c>
      <c r="B82" s="241"/>
      <c r="C82" s="241"/>
      <c r="D82" s="241"/>
      <c r="E82" s="241"/>
      <c r="F82" s="42"/>
      <c r="G82" s="42"/>
    </row>
    <row r="83" s="63" customFormat="1" spans="1:7">
      <c r="A83" s="240" t="s">
        <v>235</v>
      </c>
      <c r="B83" s="241"/>
      <c r="C83" s="241"/>
      <c r="D83" s="241"/>
      <c r="E83" s="241"/>
      <c r="F83" s="42"/>
      <c r="G83" s="42"/>
    </row>
    <row r="84" s="63" customFormat="1" spans="1:7">
      <c r="A84" s="248" t="s">
        <v>236</v>
      </c>
      <c r="B84" s="241"/>
      <c r="C84" s="241"/>
      <c r="D84" s="241"/>
      <c r="E84" s="247"/>
      <c r="F84" s="42"/>
      <c r="G84" s="42"/>
    </row>
    <row r="85" s="63" customFormat="1" spans="1:7">
      <c r="A85" s="242" t="s">
        <v>237</v>
      </c>
      <c r="B85" s="241"/>
      <c r="C85" s="241"/>
      <c r="D85" s="241"/>
      <c r="E85" s="241"/>
      <c r="F85" s="42"/>
      <c r="G85" s="42"/>
    </row>
    <row r="86" s="63" customFormat="1" spans="1:7">
      <c r="A86" s="242" t="s">
        <v>238</v>
      </c>
      <c r="B86" s="241"/>
      <c r="C86" s="241"/>
      <c r="D86" s="241"/>
      <c r="E86" s="241"/>
      <c r="F86" s="42"/>
      <c r="G86" s="42"/>
    </row>
    <row r="87" s="63" customFormat="1" spans="1:7">
      <c r="A87" s="242" t="s">
        <v>239</v>
      </c>
      <c r="B87" s="241"/>
      <c r="C87" s="241"/>
      <c r="D87" s="241"/>
      <c r="E87" s="241"/>
      <c r="F87" s="42"/>
      <c r="G87" s="42"/>
    </row>
    <row r="88" s="63" customFormat="1" spans="1:7">
      <c r="A88" s="242" t="s">
        <v>240</v>
      </c>
      <c r="B88" s="241"/>
      <c r="C88" s="241"/>
      <c r="D88" s="241"/>
      <c r="E88" s="241"/>
      <c r="F88" s="42"/>
      <c r="G88" s="42"/>
    </row>
    <row r="89" s="63" customFormat="1" spans="1:7">
      <c r="A89" s="242" t="s">
        <v>241</v>
      </c>
      <c r="B89" s="241"/>
      <c r="C89" s="241"/>
      <c r="D89" s="241"/>
      <c r="E89" s="241"/>
      <c r="F89" s="42"/>
      <c r="G89" s="42"/>
    </row>
    <row r="90" s="63" customFormat="1" spans="1:7">
      <c r="A90" s="242" t="s">
        <v>242</v>
      </c>
      <c r="B90" s="241"/>
      <c r="C90" s="241"/>
      <c r="D90" s="241"/>
      <c r="E90" s="241"/>
      <c r="F90" s="42"/>
      <c r="G90" s="42"/>
    </row>
    <row r="91" s="63" customFormat="1" spans="1:7">
      <c r="A91" s="249" t="s">
        <v>243</v>
      </c>
      <c r="B91" s="241"/>
      <c r="C91" s="241"/>
      <c r="D91" s="241"/>
      <c r="E91" s="241"/>
      <c r="F91" s="42"/>
      <c r="G91" s="42"/>
    </row>
    <row r="92" s="63" customFormat="1" spans="1:7">
      <c r="A92" s="249" t="s">
        <v>244</v>
      </c>
      <c r="B92" s="241"/>
      <c r="C92" s="241"/>
      <c r="D92" s="241"/>
      <c r="E92" s="241"/>
      <c r="F92" s="42"/>
      <c r="G92" s="42"/>
    </row>
    <row r="93" s="63" customFormat="1" spans="1:7">
      <c r="A93" s="249" t="s">
        <v>245</v>
      </c>
      <c r="B93" s="241"/>
      <c r="C93" s="241"/>
      <c r="D93" s="241"/>
      <c r="E93" s="241"/>
      <c r="F93" s="42"/>
      <c r="G93" s="42"/>
    </row>
    <row r="94" s="63" customFormat="1" spans="1:7">
      <c r="A94" s="249" t="s">
        <v>246</v>
      </c>
      <c r="B94" s="241"/>
      <c r="C94" s="241"/>
      <c r="D94" s="241"/>
      <c r="E94" s="241"/>
      <c r="F94" s="42"/>
      <c r="G94" s="42"/>
    </row>
    <row r="95" s="63" customFormat="1" spans="1:7">
      <c r="A95" s="249" t="s">
        <v>247</v>
      </c>
      <c r="B95" s="241"/>
      <c r="C95" s="241"/>
      <c r="D95" s="241"/>
      <c r="E95" s="241"/>
      <c r="F95" s="42"/>
      <c r="G95" s="42"/>
    </row>
    <row r="96" s="63" customFormat="1" spans="1:7">
      <c r="A96" s="249" t="s">
        <v>248</v>
      </c>
      <c r="B96" s="241"/>
      <c r="C96" s="241"/>
      <c r="D96" s="241"/>
      <c r="E96" s="241"/>
      <c r="F96" s="42"/>
      <c r="G96" s="42"/>
    </row>
    <row r="97" s="63" customFormat="1" spans="1:7">
      <c r="A97" s="249" t="s">
        <v>249</v>
      </c>
      <c r="B97" s="241"/>
      <c r="C97" s="241"/>
      <c r="D97" s="241"/>
      <c r="E97" s="241"/>
      <c r="F97" s="42"/>
      <c r="G97" s="42"/>
    </row>
    <row r="98" s="63" customFormat="1" spans="1:7">
      <c r="A98" s="249" t="s">
        <v>250</v>
      </c>
      <c r="B98" s="241"/>
      <c r="C98" s="241"/>
      <c r="D98" s="241"/>
      <c r="E98" s="241"/>
      <c r="F98" s="42"/>
      <c r="G98" s="42"/>
    </row>
    <row r="99" s="63" customFormat="1" spans="1:7">
      <c r="A99" s="249" t="s">
        <v>251</v>
      </c>
      <c r="B99" s="241"/>
      <c r="C99" s="241"/>
      <c r="D99" s="241"/>
      <c r="E99" s="241"/>
      <c r="F99" s="42"/>
      <c r="G99" s="42"/>
    </row>
    <row r="100" s="63" customFormat="1" spans="1:7">
      <c r="A100" s="249" t="s">
        <v>252</v>
      </c>
      <c r="B100" s="241"/>
      <c r="C100" s="241"/>
      <c r="D100" s="241"/>
      <c r="E100" s="241"/>
      <c r="F100" s="42"/>
      <c r="G100" s="42"/>
    </row>
    <row r="101" s="63" customFormat="1" spans="1:7">
      <c r="A101" s="249" t="s">
        <v>253</v>
      </c>
      <c r="B101" s="241"/>
      <c r="C101" s="241"/>
      <c r="D101" s="241"/>
      <c r="E101" s="241"/>
      <c r="F101" s="42"/>
      <c r="G101" s="42"/>
    </row>
    <row r="102" s="63" customFormat="1" spans="1:7">
      <c r="A102" s="249" t="s">
        <v>254</v>
      </c>
      <c r="B102" s="241"/>
      <c r="C102" s="241"/>
      <c r="D102" s="241"/>
      <c r="E102" s="241"/>
      <c r="F102" s="42"/>
      <c r="G102" s="42"/>
    </row>
    <row r="103" s="63" customFormat="1" spans="1:7">
      <c r="A103" s="249" t="s">
        <v>255</v>
      </c>
      <c r="B103" s="241"/>
      <c r="C103" s="241"/>
      <c r="D103" s="241"/>
      <c r="E103" s="241"/>
      <c r="F103" s="42"/>
      <c r="G103" s="42"/>
    </row>
    <row r="104" s="63" customFormat="1" spans="1:7">
      <c r="A104" s="204" t="s">
        <v>256</v>
      </c>
      <c r="B104" s="241"/>
      <c r="C104" s="241"/>
      <c r="D104" s="241"/>
      <c r="E104" s="241"/>
      <c r="F104" s="42"/>
      <c r="G104" s="42"/>
    </row>
    <row r="105" s="63" customFormat="1" spans="1:7">
      <c r="A105" s="250" t="s">
        <v>257</v>
      </c>
      <c r="B105" s="135">
        <v>14098</v>
      </c>
      <c r="C105" s="135">
        <v>13550</v>
      </c>
      <c r="D105" s="135"/>
      <c r="E105" s="135">
        <v>15641</v>
      </c>
      <c r="F105" s="42"/>
      <c r="G105" s="42">
        <f>ROUND((E105-B105)/B105*100,1)</f>
        <v>10.9</v>
      </c>
    </row>
    <row r="106" s="63" customFormat="1" spans="1:7">
      <c r="A106" s="251" t="s">
        <v>258</v>
      </c>
      <c r="B106" s="135"/>
      <c r="C106" s="135"/>
      <c r="D106" s="135"/>
      <c r="E106" s="135"/>
      <c r="F106" s="42"/>
      <c r="G106" s="42"/>
    </row>
    <row r="107" s="63" customFormat="1" spans="1:7">
      <c r="A107" s="250" t="s">
        <v>259</v>
      </c>
      <c r="B107" s="135">
        <v>2215</v>
      </c>
      <c r="C107" s="135"/>
      <c r="D107" s="135"/>
      <c r="E107" s="135"/>
      <c r="F107" s="42"/>
      <c r="G107" s="42">
        <f>ROUND((E107-B107)/B107*100,1)</f>
        <v>-100</v>
      </c>
    </row>
    <row r="108" s="63" customFormat="1" spans="1:7">
      <c r="A108" s="250" t="s">
        <v>260</v>
      </c>
      <c r="B108" s="135">
        <v>-260</v>
      </c>
      <c r="C108" s="135"/>
      <c r="D108" s="135"/>
      <c r="E108" s="135"/>
      <c r="F108" s="42"/>
      <c r="G108" s="42">
        <f>ROUND((E108-B108)/B108*100,1)</f>
        <v>-100</v>
      </c>
    </row>
    <row r="109" s="63" customFormat="1" spans="1:7">
      <c r="A109" s="243" t="s">
        <v>261</v>
      </c>
      <c r="B109" s="135"/>
      <c r="C109" s="135"/>
      <c r="D109" s="135"/>
      <c r="E109" s="135">
        <v>432</v>
      </c>
      <c r="F109" s="42"/>
      <c r="G109" s="42"/>
    </row>
    <row r="110" s="63" customFormat="1" spans="1:7">
      <c r="A110" s="243" t="s">
        <v>262</v>
      </c>
      <c r="B110" s="135">
        <v>31865</v>
      </c>
      <c r="C110" s="135"/>
      <c r="D110" s="135"/>
      <c r="E110" s="135">
        <v>16880</v>
      </c>
      <c r="F110" s="42"/>
      <c r="G110" s="42">
        <f>ROUND((E110-B110)/B110*100,1)</f>
        <v>-47</v>
      </c>
    </row>
    <row r="111" s="63" customFormat="1" spans="1:7">
      <c r="A111" s="245" t="s">
        <v>263</v>
      </c>
      <c r="B111" s="135"/>
      <c r="C111" s="135"/>
      <c r="D111" s="135"/>
      <c r="E111" s="135"/>
      <c r="F111" s="42"/>
      <c r="G111" s="42"/>
    </row>
    <row r="112" s="63" customFormat="1" spans="1:7">
      <c r="A112" s="245" t="s">
        <v>264</v>
      </c>
      <c r="B112" s="135"/>
      <c r="C112" s="135"/>
      <c r="D112" s="135"/>
      <c r="E112" s="135"/>
      <c r="F112" s="42"/>
      <c r="G112" s="42"/>
    </row>
    <row r="113" s="63" customFormat="1" spans="1:7">
      <c r="A113" s="252" t="s">
        <v>265</v>
      </c>
      <c r="B113" s="253">
        <f>B30+B31</f>
        <v>331811</v>
      </c>
      <c r="C113" s="253">
        <f>C30+C31</f>
        <v>274330</v>
      </c>
      <c r="D113" s="253">
        <f>D30+D31</f>
        <v>292287</v>
      </c>
      <c r="E113" s="253">
        <f>E30+E31</f>
        <v>312904</v>
      </c>
      <c r="F113" s="42">
        <f>ROUND(E113/D113*100,1)</f>
        <v>107.1</v>
      </c>
      <c r="G113" s="42">
        <f>ROUND((E113-B113)/B113*100,1)</f>
        <v>-5.7</v>
      </c>
    </row>
    <row r="114" s="63" customFormat="1" spans="1:7">
      <c r="A114" s="127"/>
      <c r="B114" s="129"/>
      <c r="C114" s="129"/>
      <c r="D114" s="129"/>
      <c r="E114" s="129"/>
      <c r="F114" s="129"/>
      <c r="G114" s="129"/>
    </row>
    <row r="115" s="63" customFormat="1" spans="1:7">
      <c r="A115" s="127"/>
      <c r="B115" s="129"/>
      <c r="C115" s="129"/>
      <c r="D115" s="129"/>
      <c r="E115" s="129"/>
      <c r="F115" s="129"/>
      <c r="G115" s="129"/>
    </row>
    <row r="116" s="63" customFormat="1" spans="1:7">
      <c r="A116" s="127"/>
      <c r="B116" s="129"/>
      <c r="C116" s="129"/>
      <c r="D116" s="129"/>
      <c r="E116" s="129"/>
      <c r="F116" s="129"/>
      <c r="G116" s="129"/>
    </row>
    <row r="117" s="63" customFormat="1" spans="1:7">
      <c r="A117" s="127"/>
      <c r="B117" s="129"/>
      <c r="C117" s="129"/>
      <c r="D117" s="129"/>
      <c r="E117" s="129"/>
      <c r="F117" s="129"/>
      <c r="G117" s="129"/>
    </row>
    <row r="118" s="63" customFormat="1" spans="1:7">
      <c r="A118" s="127"/>
      <c r="B118" s="129"/>
      <c r="C118" s="129"/>
      <c r="D118" s="129"/>
      <c r="E118" s="129"/>
      <c r="F118" s="129"/>
      <c r="G118" s="129"/>
    </row>
    <row r="119" s="63" customFormat="1" spans="1:7">
      <c r="A119" s="127"/>
      <c r="B119" s="129"/>
      <c r="C119" s="129"/>
      <c r="D119" s="129"/>
      <c r="E119" s="129"/>
      <c r="F119" s="129"/>
      <c r="G119" s="129"/>
    </row>
    <row r="120" s="63" customFormat="1" spans="1:7">
      <c r="A120" s="127"/>
      <c r="B120" s="129"/>
      <c r="C120" s="129"/>
      <c r="D120" s="129"/>
      <c r="E120" s="129"/>
      <c r="F120" s="129"/>
      <c r="G120" s="129"/>
    </row>
    <row r="121" s="63" customFormat="1" spans="1:7">
      <c r="A121" s="127"/>
      <c r="B121" s="129"/>
      <c r="C121" s="129"/>
      <c r="D121" s="129"/>
      <c r="E121" s="129"/>
      <c r="F121" s="129"/>
      <c r="G121" s="129"/>
    </row>
    <row r="122" s="63" customFormat="1" spans="1:7">
      <c r="A122" s="127"/>
      <c r="B122" s="129"/>
      <c r="C122" s="129"/>
      <c r="D122" s="129"/>
      <c r="E122" s="129"/>
      <c r="F122" s="129"/>
      <c r="G122" s="129"/>
    </row>
    <row r="123" s="63" customFormat="1" spans="1:7">
      <c r="A123" s="127"/>
      <c r="B123" s="129"/>
      <c r="C123" s="129"/>
      <c r="D123" s="129"/>
      <c r="E123" s="129"/>
      <c r="F123" s="129"/>
      <c r="G123" s="129"/>
    </row>
    <row r="124" s="63" customFormat="1" spans="1:7">
      <c r="A124" s="127"/>
      <c r="B124" s="129"/>
      <c r="C124" s="129"/>
      <c r="D124" s="129"/>
      <c r="E124" s="129"/>
      <c r="F124" s="129"/>
      <c r="G124" s="129"/>
    </row>
    <row r="125" s="63" customFormat="1" spans="1:7">
      <c r="A125" s="127"/>
      <c r="B125" s="129"/>
      <c r="C125" s="129"/>
      <c r="D125" s="129"/>
      <c r="E125" s="129"/>
      <c r="F125" s="129"/>
      <c r="G125" s="129"/>
    </row>
    <row r="126" s="63" customFormat="1" spans="1:7">
      <c r="A126" s="127"/>
      <c r="B126" s="129"/>
      <c r="C126" s="129"/>
      <c r="D126" s="129"/>
      <c r="E126" s="129"/>
      <c r="F126" s="129"/>
      <c r="G126" s="129"/>
    </row>
  </sheetData>
  <mergeCells count="4">
    <mergeCell ref="A1:G1"/>
    <mergeCell ref="A2:G2"/>
    <mergeCell ref="C3:G3"/>
    <mergeCell ref="A3:A4"/>
  </mergeCells>
  <pageMargins left="0.75" right="0.75" top="0.35" bottom="0.33" header="0.51" footer="0.51"/>
  <pageSetup paperSize="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20"/>
  <sheetViews>
    <sheetView zoomScale="130" zoomScaleNormal="130" workbookViewId="0">
      <pane xSplit="2" ySplit="4" topLeftCell="C5" activePane="bottomRight" state="frozen"/>
      <selection/>
      <selection pane="topRight"/>
      <selection pane="bottomLeft"/>
      <selection pane="bottomRight" activeCell="J4" sqref="J4"/>
    </sheetView>
  </sheetViews>
  <sheetFormatPr defaultColWidth="9.125" defaultRowHeight="16.9" customHeight="1" outlineLevelCol="7"/>
  <cols>
    <col min="1" max="1" width="9.125" style="127"/>
    <col min="2" max="2" width="29.75" style="127" customWidth="1"/>
    <col min="3" max="3" width="10.2833333333333" style="218" customWidth="1"/>
    <col min="4" max="4" width="10.375" style="218" customWidth="1"/>
    <col min="5" max="5" width="12.5" style="218" customWidth="1"/>
    <col min="6" max="6" width="10.2833333333333" style="218" customWidth="1"/>
    <col min="7" max="7" width="10" style="152" customWidth="1"/>
    <col min="8" max="8" width="11.6333333333333" style="152" customWidth="1"/>
    <col min="9" max="9" width="9.125" style="127" customWidth="1"/>
    <col min="10" max="16384" width="9.125" style="127"/>
  </cols>
  <sheetData>
    <row r="1" s="127" customFormat="1" ht="28.5" customHeight="1" spans="1:8">
      <c r="A1" s="139" t="s">
        <v>6</v>
      </c>
      <c r="B1" s="139"/>
      <c r="C1" s="139"/>
      <c r="D1" s="139"/>
      <c r="E1" s="139"/>
      <c r="F1" s="139"/>
      <c r="G1" s="139"/>
      <c r="H1" s="139"/>
    </row>
    <row r="2" s="127" customFormat="1" ht="16.5" customHeight="1" spans="3:8">
      <c r="C2" s="227"/>
      <c r="D2" s="228"/>
      <c r="E2" s="227"/>
      <c r="F2" s="227"/>
      <c r="G2" s="227"/>
      <c r="H2" s="227"/>
    </row>
    <row r="3" ht="18.75" customHeight="1" spans="1:8">
      <c r="A3" s="229"/>
      <c r="B3" s="229"/>
      <c r="C3" s="141" t="s">
        <v>151</v>
      </c>
      <c r="D3" s="69" t="s">
        <v>152</v>
      </c>
      <c r="E3" s="69"/>
      <c r="F3" s="69"/>
      <c r="G3" s="69"/>
      <c r="H3" s="69"/>
    </row>
    <row r="4" s="216" customFormat="1" ht="42.75" customHeight="1" spans="1:8">
      <c r="A4" s="230" t="s">
        <v>266</v>
      </c>
      <c r="B4" s="69" t="s">
        <v>32</v>
      </c>
      <c r="C4" s="231" t="s">
        <v>35</v>
      </c>
      <c r="D4" s="231" t="s">
        <v>36</v>
      </c>
      <c r="E4" s="231" t="s">
        <v>154</v>
      </c>
      <c r="F4" s="231" t="s">
        <v>38</v>
      </c>
      <c r="G4" s="192" t="s">
        <v>267</v>
      </c>
      <c r="H4" s="192" t="s">
        <v>156</v>
      </c>
    </row>
    <row r="5" s="216" customFormat="1" ht="15.75" spans="1:8">
      <c r="A5" s="232">
        <v>201</v>
      </c>
      <c r="B5" s="209" t="s">
        <v>268</v>
      </c>
      <c r="C5" s="100">
        <f>SUM(C6+C18+C27+C38+C49+C60+C71+C79+C88+C101+C110+C121+C133+C140+C148+C154+C161+C168+C175+C182+C189+C197+C203+C209+C216+C233)</f>
        <v>33467</v>
      </c>
      <c r="D5" s="100">
        <f>SUM(D6+D18+D27+D38+D49+D60+D71+D79+D88+D101+D110+D121+D133+D140+D148+D154+D161+D168+D175+D182+D189+D197+D203+D209+D216+D233+D231)</f>
        <v>35358</v>
      </c>
      <c r="E5" s="100">
        <v>33118</v>
      </c>
      <c r="F5" s="100">
        <v>32858</v>
      </c>
      <c r="G5" s="42">
        <f>ROUND(F5/E5*100,1)</f>
        <v>99.2</v>
      </c>
      <c r="H5" s="42">
        <f>ROUND((F5-C5)/C5*100,1)</f>
        <v>-1.8</v>
      </c>
    </row>
    <row r="6" s="216" customFormat="1" customHeight="1" spans="1:8">
      <c r="A6" s="232">
        <v>20101</v>
      </c>
      <c r="B6" s="209" t="s">
        <v>269</v>
      </c>
      <c r="C6" s="100">
        <f>SUM(C7:C17)</f>
        <v>1043</v>
      </c>
      <c r="D6" s="100">
        <f>SUM(D7:D17)</f>
        <v>707</v>
      </c>
      <c r="E6" s="141">
        <v>745</v>
      </c>
      <c r="F6" s="100">
        <v>669</v>
      </c>
      <c r="G6" s="42">
        <f>ROUND(F6/E6*100,1)</f>
        <v>89.8</v>
      </c>
      <c r="H6" s="42">
        <f t="shared" ref="H6:H33" si="0">ROUND((F6-C6)/C6*100,1)</f>
        <v>-35.9</v>
      </c>
    </row>
    <row r="7" s="216" customFormat="1" customHeight="1" spans="1:8">
      <c r="A7" s="232">
        <v>2010101</v>
      </c>
      <c r="B7" s="232" t="s">
        <v>270</v>
      </c>
      <c r="C7" s="135">
        <v>504</v>
      </c>
      <c r="D7" s="32">
        <v>398</v>
      </c>
      <c r="E7" s="32"/>
      <c r="F7" s="135">
        <v>437</v>
      </c>
      <c r="G7" s="42"/>
      <c r="H7" s="42">
        <f t="shared" si="0"/>
        <v>-13.3</v>
      </c>
    </row>
    <row r="8" s="216" customFormat="1" customHeight="1" spans="1:8">
      <c r="A8" s="232">
        <v>2010102</v>
      </c>
      <c r="B8" s="232" t="s">
        <v>271</v>
      </c>
      <c r="C8" s="32">
        <v>103</v>
      </c>
      <c r="D8" s="135">
        <v>169</v>
      </c>
      <c r="E8" s="135"/>
      <c r="F8" s="32">
        <v>120</v>
      </c>
      <c r="G8" s="42"/>
      <c r="H8" s="42">
        <f t="shared" si="0"/>
        <v>16.5</v>
      </c>
    </row>
    <row r="9" s="216" customFormat="1" customHeight="1" spans="1:8">
      <c r="A9" s="232">
        <v>2010103</v>
      </c>
      <c r="B9" s="233" t="s">
        <v>272</v>
      </c>
      <c r="C9" s="135"/>
      <c r="D9" s="35"/>
      <c r="E9" s="35"/>
      <c r="F9" s="135"/>
      <c r="G9" s="42"/>
      <c r="H9" s="42"/>
    </row>
    <row r="10" s="216" customFormat="1" customHeight="1" spans="1:8">
      <c r="A10" s="232">
        <v>2010104</v>
      </c>
      <c r="B10" s="232" t="s">
        <v>273</v>
      </c>
      <c r="C10" s="35">
        <v>54</v>
      </c>
      <c r="D10" s="135"/>
      <c r="E10" s="135"/>
      <c r="F10" s="35">
        <v>50</v>
      </c>
      <c r="G10" s="42"/>
      <c r="H10" s="42">
        <f t="shared" si="0"/>
        <v>-7.4</v>
      </c>
    </row>
    <row r="11" s="216" customFormat="1" customHeight="1" spans="1:8">
      <c r="A11" s="232">
        <v>2010105</v>
      </c>
      <c r="B11" s="232" t="s">
        <v>274</v>
      </c>
      <c r="C11" s="135"/>
      <c r="D11" s="135"/>
      <c r="E11" s="135"/>
      <c r="F11" s="135"/>
      <c r="G11" s="42"/>
      <c r="H11" s="42"/>
    </row>
    <row r="12" s="216" customFormat="1" customHeight="1" spans="1:8">
      <c r="A12" s="232">
        <v>2010106</v>
      </c>
      <c r="B12" s="232" t="s">
        <v>275</v>
      </c>
      <c r="C12" s="135"/>
      <c r="D12" s="135"/>
      <c r="E12" s="135"/>
      <c r="F12" s="135"/>
      <c r="G12" s="42"/>
      <c r="H12" s="42"/>
    </row>
    <row r="13" s="216" customFormat="1" customHeight="1" spans="1:8">
      <c r="A13" s="232">
        <v>2010107</v>
      </c>
      <c r="B13" s="232" t="s">
        <v>276</v>
      </c>
      <c r="C13" s="135">
        <v>101</v>
      </c>
      <c r="D13" s="135">
        <v>40</v>
      </c>
      <c r="E13" s="135"/>
      <c r="F13" s="135">
        <v>13</v>
      </c>
      <c r="G13" s="42"/>
      <c r="H13" s="42">
        <f t="shared" si="0"/>
        <v>-87.1</v>
      </c>
    </row>
    <row r="14" s="216" customFormat="1" customHeight="1" spans="1:8">
      <c r="A14" s="232">
        <v>2010108</v>
      </c>
      <c r="B14" s="232" t="s">
        <v>277</v>
      </c>
      <c r="C14" s="135">
        <v>126</v>
      </c>
      <c r="D14" s="135">
        <v>100</v>
      </c>
      <c r="E14" s="135"/>
      <c r="F14" s="135">
        <v>28</v>
      </c>
      <c r="G14" s="42"/>
      <c r="H14" s="42">
        <f t="shared" si="0"/>
        <v>-77.8</v>
      </c>
    </row>
    <row r="15" s="216" customFormat="1" customHeight="1" spans="1:8">
      <c r="A15" s="232">
        <v>2010109</v>
      </c>
      <c r="B15" s="232" t="s">
        <v>278</v>
      </c>
      <c r="C15" s="135"/>
      <c r="D15" s="32"/>
      <c r="E15" s="32"/>
      <c r="F15" s="135"/>
      <c r="G15" s="42"/>
      <c r="H15" s="42"/>
    </row>
    <row r="16" s="216" customFormat="1" customHeight="1" spans="1:8">
      <c r="A16" s="232">
        <v>2010150</v>
      </c>
      <c r="B16" s="232" t="s">
        <v>279</v>
      </c>
      <c r="C16" s="135"/>
      <c r="D16" s="135"/>
      <c r="E16" s="135"/>
      <c r="F16" s="135"/>
      <c r="G16" s="42"/>
      <c r="H16" s="42"/>
    </row>
    <row r="17" s="216" customFormat="1" customHeight="1" spans="1:8">
      <c r="A17" s="232">
        <v>2010199</v>
      </c>
      <c r="B17" s="232" t="s">
        <v>280</v>
      </c>
      <c r="C17" s="135">
        <v>155</v>
      </c>
      <c r="D17" s="35"/>
      <c r="E17" s="35"/>
      <c r="F17" s="135">
        <v>21</v>
      </c>
      <c r="G17" s="42"/>
      <c r="H17" s="42">
        <f t="shared" si="0"/>
        <v>-86.5</v>
      </c>
    </row>
    <row r="18" s="216" customFormat="1" customHeight="1" spans="1:8">
      <c r="A18" s="232">
        <v>20102</v>
      </c>
      <c r="B18" s="209" t="s">
        <v>281</v>
      </c>
      <c r="C18" s="100">
        <f>SUM(C19:C26)</f>
        <v>560</v>
      </c>
      <c r="D18" s="100">
        <f>SUM(D19:D26)</f>
        <v>348</v>
      </c>
      <c r="E18" s="141">
        <v>462</v>
      </c>
      <c r="F18" s="100">
        <v>462</v>
      </c>
      <c r="G18" s="42">
        <f>ROUND(F18/E18*100,1)</f>
        <v>100</v>
      </c>
      <c r="H18" s="42">
        <f t="shared" si="0"/>
        <v>-17.5</v>
      </c>
    </row>
    <row r="19" s="216" customFormat="1" customHeight="1" spans="1:8">
      <c r="A19" s="232">
        <v>2010201</v>
      </c>
      <c r="B19" s="232" t="s">
        <v>270</v>
      </c>
      <c r="C19" s="135">
        <v>397</v>
      </c>
      <c r="D19" s="135">
        <v>311</v>
      </c>
      <c r="E19" s="150"/>
      <c r="F19" s="135">
        <v>349</v>
      </c>
      <c r="G19" s="42"/>
      <c r="H19" s="42">
        <f t="shared" si="0"/>
        <v>-12.1</v>
      </c>
    </row>
    <row r="20" s="216" customFormat="1" customHeight="1" spans="1:8">
      <c r="A20" s="232">
        <v>2010202</v>
      </c>
      <c r="B20" s="232" t="s">
        <v>271</v>
      </c>
      <c r="C20" s="135">
        <v>65</v>
      </c>
      <c r="D20" s="135">
        <v>37</v>
      </c>
      <c r="E20" s="150"/>
      <c r="F20" s="135">
        <v>59</v>
      </c>
      <c r="G20" s="42"/>
      <c r="H20" s="42">
        <f t="shared" si="0"/>
        <v>-9.2</v>
      </c>
    </row>
    <row r="21" s="216" customFormat="1" customHeight="1" spans="1:8">
      <c r="A21" s="232">
        <v>2010203</v>
      </c>
      <c r="B21" s="232" t="s">
        <v>272</v>
      </c>
      <c r="C21" s="135"/>
      <c r="D21" s="135"/>
      <c r="E21" s="150"/>
      <c r="F21" s="135"/>
      <c r="G21" s="42"/>
      <c r="H21" s="42"/>
    </row>
    <row r="22" s="216" customFormat="1" customHeight="1" spans="1:8">
      <c r="A22" s="232">
        <v>2010204</v>
      </c>
      <c r="B22" s="232" t="s">
        <v>282</v>
      </c>
      <c r="C22" s="135">
        <v>60</v>
      </c>
      <c r="D22" s="135"/>
      <c r="E22" s="150"/>
      <c r="F22" s="135">
        <v>40</v>
      </c>
      <c r="G22" s="42"/>
      <c r="H22" s="42">
        <f t="shared" si="0"/>
        <v>-33.3</v>
      </c>
    </row>
    <row r="23" s="216" customFormat="1" customHeight="1" spans="1:8">
      <c r="A23" s="232">
        <v>2010205</v>
      </c>
      <c r="B23" s="232" t="s">
        <v>283</v>
      </c>
      <c r="C23" s="135">
        <v>38</v>
      </c>
      <c r="D23" s="135"/>
      <c r="E23" s="150"/>
      <c r="F23" s="135">
        <v>14</v>
      </c>
      <c r="G23" s="42"/>
      <c r="H23" s="42">
        <f t="shared" si="0"/>
        <v>-63.2</v>
      </c>
    </row>
    <row r="24" s="216" customFormat="1" customHeight="1" spans="1:8">
      <c r="A24" s="232">
        <v>2010206</v>
      </c>
      <c r="B24" s="232" t="s">
        <v>284</v>
      </c>
      <c r="C24" s="135"/>
      <c r="D24" s="135"/>
      <c r="E24" s="150"/>
      <c r="F24" s="135"/>
      <c r="G24" s="42"/>
      <c r="H24" s="42"/>
    </row>
    <row r="25" s="216" customFormat="1" customHeight="1" spans="1:8">
      <c r="A25" s="232">
        <v>2010250</v>
      </c>
      <c r="B25" s="232" t="s">
        <v>279</v>
      </c>
      <c r="C25" s="135"/>
      <c r="D25" s="135"/>
      <c r="E25" s="150"/>
      <c r="F25" s="135"/>
      <c r="G25" s="42"/>
      <c r="H25" s="42"/>
    </row>
    <row r="26" s="216" customFormat="1" customHeight="1" spans="1:8">
      <c r="A26" s="232">
        <v>2010299</v>
      </c>
      <c r="B26" s="232" t="s">
        <v>285</v>
      </c>
      <c r="C26" s="135"/>
      <c r="D26" s="135"/>
      <c r="E26" s="150"/>
      <c r="F26" s="135"/>
      <c r="G26" s="42"/>
      <c r="H26" s="42"/>
    </row>
    <row r="27" s="216" customFormat="1" customHeight="1" spans="1:8">
      <c r="A27" s="232">
        <v>20103</v>
      </c>
      <c r="B27" s="209" t="s">
        <v>286</v>
      </c>
      <c r="C27" s="100">
        <f>SUM(C28:C37)</f>
        <v>14564</v>
      </c>
      <c r="D27" s="100">
        <f>SUM(D28:D37)</f>
        <v>10607</v>
      </c>
      <c r="E27" s="141">
        <v>11049</v>
      </c>
      <c r="F27" s="100">
        <v>11049</v>
      </c>
      <c r="G27" s="42">
        <f>ROUND(F27/E27*100,1)</f>
        <v>100</v>
      </c>
      <c r="H27" s="42">
        <f t="shared" si="0"/>
        <v>-24.1</v>
      </c>
    </row>
    <row r="28" s="216" customFormat="1" customHeight="1" spans="1:8">
      <c r="A28" s="232">
        <v>2010301</v>
      </c>
      <c r="B28" s="232" t="s">
        <v>270</v>
      </c>
      <c r="C28" s="135">
        <v>9034</v>
      </c>
      <c r="D28" s="135">
        <v>8035</v>
      </c>
      <c r="E28" s="150"/>
      <c r="F28" s="135">
        <v>8754</v>
      </c>
      <c r="G28" s="42"/>
      <c r="H28" s="42">
        <f t="shared" si="0"/>
        <v>-3.1</v>
      </c>
    </row>
    <row r="29" s="216" customFormat="1" customHeight="1" spans="1:8">
      <c r="A29" s="232">
        <v>2010302</v>
      </c>
      <c r="B29" s="232" t="s">
        <v>271</v>
      </c>
      <c r="C29" s="135">
        <v>3909</v>
      </c>
      <c r="D29" s="135">
        <v>1843</v>
      </c>
      <c r="E29" s="150"/>
      <c r="F29" s="135">
        <v>1393</v>
      </c>
      <c r="G29" s="42"/>
      <c r="H29" s="42">
        <f t="shared" si="0"/>
        <v>-64.4</v>
      </c>
    </row>
    <row r="30" s="216" customFormat="1" customHeight="1" spans="1:8">
      <c r="A30" s="232">
        <v>2010303</v>
      </c>
      <c r="B30" s="232" t="s">
        <v>272</v>
      </c>
      <c r="C30" s="135">
        <v>351</v>
      </c>
      <c r="D30" s="135">
        <v>298</v>
      </c>
      <c r="E30" s="150"/>
      <c r="F30" s="135">
        <v>140</v>
      </c>
      <c r="G30" s="42"/>
      <c r="H30" s="42">
        <f t="shared" si="0"/>
        <v>-60.1</v>
      </c>
    </row>
    <row r="31" s="216" customFormat="1" customHeight="1" spans="1:8">
      <c r="A31" s="232">
        <v>2010304</v>
      </c>
      <c r="B31" s="232" t="s">
        <v>287</v>
      </c>
      <c r="C31" s="135"/>
      <c r="D31" s="135"/>
      <c r="E31" s="150"/>
      <c r="F31" s="135"/>
      <c r="G31" s="42"/>
      <c r="H31" s="42"/>
    </row>
    <row r="32" s="216" customFormat="1" customHeight="1" spans="1:8">
      <c r="A32" s="232">
        <v>2010305</v>
      </c>
      <c r="B32" s="232" t="s">
        <v>288</v>
      </c>
      <c r="C32" s="135">
        <v>84</v>
      </c>
      <c r="D32" s="135"/>
      <c r="E32" s="150"/>
      <c r="F32" s="135"/>
      <c r="G32" s="42"/>
      <c r="H32" s="42">
        <f t="shared" si="0"/>
        <v>-100</v>
      </c>
    </row>
    <row r="33" s="216" customFormat="1" customHeight="1" spans="1:8">
      <c r="A33" s="232">
        <v>2010306</v>
      </c>
      <c r="B33" s="232" t="s">
        <v>289</v>
      </c>
      <c r="C33" s="135"/>
      <c r="D33" s="135"/>
      <c r="E33" s="150"/>
      <c r="F33" s="135"/>
      <c r="G33" s="42"/>
      <c r="H33" s="42"/>
    </row>
    <row r="34" s="216" customFormat="1" customHeight="1" spans="1:8">
      <c r="A34" s="232">
        <v>2010308</v>
      </c>
      <c r="B34" s="232" t="s">
        <v>290</v>
      </c>
      <c r="C34" s="135">
        <v>223</v>
      </c>
      <c r="D34" s="135"/>
      <c r="E34" s="150"/>
      <c r="F34" s="135"/>
      <c r="G34" s="42"/>
      <c r="H34" s="42">
        <f>ROUND((F34-C34)/C34*100,1)</f>
        <v>-100</v>
      </c>
    </row>
    <row r="35" s="216" customFormat="1" customHeight="1" spans="1:8">
      <c r="A35" s="232">
        <v>2010309</v>
      </c>
      <c r="B35" s="232" t="s">
        <v>291</v>
      </c>
      <c r="C35" s="135"/>
      <c r="D35" s="135"/>
      <c r="E35" s="150"/>
      <c r="F35" s="135"/>
      <c r="G35" s="42"/>
      <c r="H35" s="42"/>
    </row>
    <row r="36" s="216" customFormat="1" customHeight="1" spans="1:8">
      <c r="A36" s="232">
        <v>2010350</v>
      </c>
      <c r="B36" s="232" t="s">
        <v>279</v>
      </c>
      <c r="C36" s="135">
        <v>488</v>
      </c>
      <c r="D36" s="135">
        <v>279</v>
      </c>
      <c r="E36" s="150"/>
      <c r="F36" s="135">
        <v>242</v>
      </c>
      <c r="G36" s="42"/>
      <c r="H36" s="42">
        <f>ROUND((F36-C36)/C36*100,1)</f>
        <v>-50.4</v>
      </c>
    </row>
    <row r="37" s="216" customFormat="1" customHeight="1" spans="1:8">
      <c r="A37" s="232">
        <v>2010399</v>
      </c>
      <c r="B37" s="232" t="s">
        <v>292</v>
      </c>
      <c r="C37" s="135">
        <v>475</v>
      </c>
      <c r="D37" s="135">
        <v>152</v>
      </c>
      <c r="E37" s="150"/>
      <c r="F37" s="135">
        <v>520</v>
      </c>
      <c r="G37" s="42"/>
      <c r="H37" s="42">
        <f>ROUND((F37-C37)/C37*100,1)</f>
        <v>9.5</v>
      </c>
    </row>
    <row r="38" s="216" customFormat="1" customHeight="1" spans="1:8">
      <c r="A38" s="232">
        <v>20104</v>
      </c>
      <c r="B38" s="209" t="s">
        <v>293</v>
      </c>
      <c r="C38" s="100">
        <f>SUM(C39:C48)</f>
        <v>776</v>
      </c>
      <c r="D38" s="100">
        <f>SUM(D39:D48)</f>
        <v>637</v>
      </c>
      <c r="E38" s="141">
        <v>3443</v>
      </c>
      <c r="F38" s="100">
        <v>3259</v>
      </c>
      <c r="G38" s="42">
        <f>ROUND(F38/E38*100,1)</f>
        <v>94.7</v>
      </c>
      <c r="H38" s="42">
        <f>ROUND((F38-C38)/C38*100,1)</f>
        <v>320</v>
      </c>
    </row>
    <row r="39" s="216" customFormat="1" customHeight="1" spans="1:8">
      <c r="A39" s="232">
        <v>2010401</v>
      </c>
      <c r="B39" s="232" t="s">
        <v>270</v>
      </c>
      <c r="C39" s="135">
        <v>626</v>
      </c>
      <c r="D39" s="135">
        <v>424</v>
      </c>
      <c r="E39" s="150"/>
      <c r="F39" s="135">
        <v>588</v>
      </c>
      <c r="G39" s="42"/>
      <c r="H39" s="42">
        <f>ROUND((F39-C39)/C39*100,1)</f>
        <v>-6.1</v>
      </c>
    </row>
    <row r="40" s="216" customFormat="1" customHeight="1" spans="1:8">
      <c r="A40" s="232">
        <v>2010402</v>
      </c>
      <c r="B40" s="232" t="s">
        <v>271</v>
      </c>
      <c r="C40" s="135">
        <v>4</v>
      </c>
      <c r="D40" s="135"/>
      <c r="E40" s="150"/>
      <c r="F40" s="135">
        <v>4</v>
      </c>
      <c r="G40" s="42"/>
      <c r="H40" s="42">
        <f>ROUND((F40-C40)/C40*100,1)</f>
        <v>0</v>
      </c>
    </row>
    <row r="41" s="216" customFormat="1" customHeight="1" spans="1:8">
      <c r="A41" s="232">
        <v>2010403</v>
      </c>
      <c r="B41" s="232" t="s">
        <v>272</v>
      </c>
      <c r="C41" s="135"/>
      <c r="D41" s="135"/>
      <c r="E41" s="150"/>
      <c r="F41" s="135"/>
      <c r="G41" s="42"/>
      <c r="H41" s="42"/>
    </row>
    <row r="42" s="216" customFormat="1" customHeight="1" spans="1:8">
      <c r="A42" s="232">
        <v>2010404</v>
      </c>
      <c r="B42" s="232" t="s">
        <v>294</v>
      </c>
      <c r="C42" s="135"/>
      <c r="D42" s="135"/>
      <c r="E42" s="150"/>
      <c r="F42" s="135"/>
      <c r="G42" s="42"/>
      <c r="H42" s="42"/>
    </row>
    <row r="43" s="216" customFormat="1" customHeight="1" spans="1:8">
      <c r="A43" s="232">
        <v>2010405</v>
      </c>
      <c r="B43" s="232" t="s">
        <v>295</v>
      </c>
      <c r="C43" s="135">
        <v>68</v>
      </c>
      <c r="D43" s="135"/>
      <c r="E43" s="150"/>
      <c r="F43" s="135"/>
      <c r="G43" s="42"/>
      <c r="H43" s="42">
        <f>ROUND((F43-C43)/C43*100,1)</f>
        <v>-100</v>
      </c>
    </row>
    <row r="44" s="216" customFormat="1" customHeight="1" spans="1:8">
      <c r="A44" s="232">
        <v>2010406</v>
      </c>
      <c r="B44" s="232" t="s">
        <v>296</v>
      </c>
      <c r="C44" s="135"/>
      <c r="D44" s="135"/>
      <c r="E44" s="150"/>
      <c r="F44" s="135"/>
      <c r="G44" s="42"/>
      <c r="H44" s="42"/>
    </row>
    <row r="45" s="216" customFormat="1" customHeight="1" spans="1:8">
      <c r="A45" s="232">
        <v>2010407</v>
      </c>
      <c r="B45" s="232" t="s">
        <v>297</v>
      </c>
      <c r="C45" s="135"/>
      <c r="D45" s="135"/>
      <c r="E45" s="150"/>
      <c r="F45" s="135"/>
      <c r="G45" s="42"/>
      <c r="H45" s="42"/>
    </row>
    <row r="46" s="216" customFormat="1" customHeight="1" spans="1:8">
      <c r="A46" s="232">
        <v>2010408</v>
      </c>
      <c r="B46" s="232" t="s">
        <v>298</v>
      </c>
      <c r="C46" s="135">
        <v>6</v>
      </c>
      <c r="D46" s="135">
        <v>6</v>
      </c>
      <c r="E46" s="150"/>
      <c r="F46" s="135">
        <v>5</v>
      </c>
      <c r="G46" s="42"/>
      <c r="H46" s="42">
        <f t="shared" ref="H46:H77" si="1">ROUND((F46-C46)/C46*100,1)</f>
        <v>-16.7</v>
      </c>
    </row>
    <row r="47" s="216" customFormat="1" customHeight="1" spans="1:8">
      <c r="A47" s="232">
        <v>2010450</v>
      </c>
      <c r="B47" s="232" t="s">
        <v>279</v>
      </c>
      <c r="C47" s="135">
        <v>22</v>
      </c>
      <c r="D47" s="135">
        <v>70</v>
      </c>
      <c r="E47" s="150"/>
      <c r="F47" s="135">
        <v>7</v>
      </c>
      <c r="G47" s="42"/>
      <c r="H47" s="42">
        <f t="shared" si="1"/>
        <v>-68.2</v>
      </c>
    </row>
    <row r="48" s="216" customFormat="1" customHeight="1" spans="1:8">
      <c r="A48" s="232">
        <v>2010499</v>
      </c>
      <c r="B48" s="232" t="s">
        <v>299</v>
      </c>
      <c r="C48" s="135">
        <v>50</v>
      </c>
      <c r="D48" s="135">
        <v>137</v>
      </c>
      <c r="E48" s="150"/>
      <c r="F48" s="135">
        <v>2655</v>
      </c>
      <c r="G48" s="42"/>
      <c r="H48" s="42">
        <f t="shared" si="1"/>
        <v>5210</v>
      </c>
    </row>
    <row r="49" s="216" customFormat="1" customHeight="1" spans="1:8">
      <c r="A49" s="232">
        <v>20105</v>
      </c>
      <c r="B49" s="209" t="s">
        <v>300</v>
      </c>
      <c r="C49" s="100">
        <f>SUM(C50:C59)</f>
        <v>420</v>
      </c>
      <c r="D49" s="100">
        <f>SUM(D50:D59)</f>
        <v>392</v>
      </c>
      <c r="E49" s="141">
        <v>364</v>
      </c>
      <c r="F49" s="100">
        <v>364</v>
      </c>
      <c r="G49" s="42">
        <f>ROUND(F49/E49*100,1)</f>
        <v>100</v>
      </c>
      <c r="H49" s="42">
        <f t="shared" si="1"/>
        <v>-13.3</v>
      </c>
    </row>
    <row r="50" s="216" customFormat="1" customHeight="1" spans="1:8">
      <c r="A50" s="232">
        <v>2010501</v>
      </c>
      <c r="B50" s="232" t="s">
        <v>270</v>
      </c>
      <c r="C50" s="135">
        <v>191</v>
      </c>
      <c r="D50" s="135">
        <v>167</v>
      </c>
      <c r="E50" s="150"/>
      <c r="F50" s="135">
        <v>199</v>
      </c>
      <c r="G50" s="42"/>
      <c r="H50" s="42">
        <f t="shared" si="1"/>
        <v>4.2</v>
      </c>
    </row>
    <row r="51" s="216" customFormat="1" customHeight="1" spans="1:8">
      <c r="A51" s="232">
        <v>2010502</v>
      </c>
      <c r="B51" s="232" t="s">
        <v>271</v>
      </c>
      <c r="C51" s="135">
        <v>32</v>
      </c>
      <c r="D51" s="135">
        <v>29</v>
      </c>
      <c r="E51" s="150"/>
      <c r="F51" s="135">
        <v>20</v>
      </c>
      <c r="G51" s="42"/>
      <c r="H51" s="42">
        <f t="shared" si="1"/>
        <v>-37.5</v>
      </c>
    </row>
    <row r="52" s="216" customFormat="1" customHeight="1" spans="1:8">
      <c r="A52" s="232">
        <v>2010503</v>
      </c>
      <c r="B52" s="232" t="s">
        <v>272</v>
      </c>
      <c r="C52" s="135"/>
      <c r="D52" s="135"/>
      <c r="E52" s="150"/>
      <c r="F52" s="135"/>
      <c r="G52" s="42"/>
      <c r="H52" s="42"/>
    </row>
    <row r="53" s="216" customFormat="1" customHeight="1" spans="1:8">
      <c r="A53" s="232">
        <v>2010504</v>
      </c>
      <c r="B53" s="232" t="s">
        <v>301</v>
      </c>
      <c r="C53" s="135"/>
      <c r="D53" s="135"/>
      <c r="E53" s="150"/>
      <c r="F53" s="135"/>
      <c r="G53" s="42"/>
      <c r="H53" s="42"/>
    </row>
    <row r="54" s="216" customFormat="1" customHeight="1" spans="1:8">
      <c r="A54" s="232">
        <v>2010505</v>
      </c>
      <c r="B54" s="232" t="s">
        <v>302</v>
      </c>
      <c r="C54" s="135">
        <v>13</v>
      </c>
      <c r="D54" s="135"/>
      <c r="E54" s="150"/>
      <c r="F54" s="135"/>
      <c r="G54" s="42"/>
      <c r="H54" s="42">
        <f t="shared" si="1"/>
        <v>-100</v>
      </c>
    </row>
    <row r="55" s="216" customFormat="1" customHeight="1" spans="1:8">
      <c r="A55" s="232">
        <v>2010506</v>
      </c>
      <c r="B55" s="232" t="s">
        <v>303</v>
      </c>
      <c r="C55" s="135">
        <v>24</v>
      </c>
      <c r="D55" s="135">
        <v>96</v>
      </c>
      <c r="E55" s="150"/>
      <c r="F55" s="135">
        <v>74</v>
      </c>
      <c r="G55" s="42"/>
      <c r="H55" s="42">
        <f t="shared" si="1"/>
        <v>208.3</v>
      </c>
    </row>
    <row r="56" s="216" customFormat="1" customHeight="1" spans="1:8">
      <c r="A56" s="232">
        <v>2010507</v>
      </c>
      <c r="B56" s="232" t="s">
        <v>304</v>
      </c>
      <c r="C56" s="135">
        <v>106</v>
      </c>
      <c r="D56" s="135">
        <v>100</v>
      </c>
      <c r="E56" s="150"/>
      <c r="F56" s="135">
        <v>14</v>
      </c>
      <c r="G56" s="42"/>
      <c r="H56" s="42">
        <f t="shared" si="1"/>
        <v>-86.8</v>
      </c>
    </row>
    <row r="57" s="216" customFormat="1" customHeight="1" spans="1:8">
      <c r="A57" s="232">
        <v>2010508</v>
      </c>
      <c r="B57" s="232" t="s">
        <v>305</v>
      </c>
      <c r="C57" s="135"/>
      <c r="D57" s="135"/>
      <c r="E57" s="150"/>
      <c r="F57" s="135">
        <v>15</v>
      </c>
      <c r="G57" s="42"/>
      <c r="H57" s="42"/>
    </row>
    <row r="58" s="216" customFormat="1" customHeight="1" spans="1:8">
      <c r="A58" s="232">
        <v>2010550</v>
      </c>
      <c r="B58" s="232" t="s">
        <v>279</v>
      </c>
      <c r="C58" s="135"/>
      <c r="D58" s="135"/>
      <c r="E58" s="150"/>
      <c r="F58" s="135"/>
      <c r="G58" s="42"/>
      <c r="H58" s="42"/>
    </row>
    <row r="59" s="216" customFormat="1" customHeight="1" spans="1:8">
      <c r="A59" s="232">
        <v>2010599</v>
      </c>
      <c r="B59" s="232" t="s">
        <v>306</v>
      </c>
      <c r="C59" s="135">
        <v>54</v>
      </c>
      <c r="D59" s="135"/>
      <c r="E59" s="150"/>
      <c r="F59" s="135">
        <v>42</v>
      </c>
      <c r="G59" s="42"/>
      <c r="H59" s="42">
        <f t="shared" si="1"/>
        <v>-22.2</v>
      </c>
    </row>
    <row r="60" s="216" customFormat="1" customHeight="1" spans="1:8">
      <c r="A60" s="232">
        <v>20106</v>
      </c>
      <c r="B60" s="209" t="s">
        <v>307</v>
      </c>
      <c r="C60" s="100">
        <f>SUM(C61:C70)</f>
        <v>2223</v>
      </c>
      <c r="D60" s="100">
        <f>SUM(D61:D70)</f>
        <v>1661</v>
      </c>
      <c r="E60" s="141">
        <v>1699</v>
      </c>
      <c r="F60" s="100">
        <v>1699</v>
      </c>
      <c r="G60" s="42">
        <f>ROUND(F60/E60*100,1)</f>
        <v>100</v>
      </c>
      <c r="H60" s="42">
        <f t="shared" si="1"/>
        <v>-23.6</v>
      </c>
    </row>
    <row r="61" s="216" customFormat="1" customHeight="1" spans="1:8">
      <c r="A61" s="232">
        <v>2010601</v>
      </c>
      <c r="B61" s="232" t="s">
        <v>270</v>
      </c>
      <c r="C61" s="135">
        <v>1401</v>
      </c>
      <c r="D61" s="135">
        <v>1365</v>
      </c>
      <c r="E61" s="150"/>
      <c r="F61" s="135">
        <v>1214</v>
      </c>
      <c r="G61" s="42"/>
      <c r="H61" s="42">
        <f t="shared" si="1"/>
        <v>-13.3</v>
      </c>
    </row>
    <row r="62" s="216" customFormat="1" customHeight="1" spans="1:8">
      <c r="A62" s="232">
        <v>2010602</v>
      </c>
      <c r="B62" s="232" t="s">
        <v>271</v>
      </c>
      <c r="C62" s="135">
        <v>536</v>
      </c>
      <c r="D62" s="135">
        <v>160</v>
      </c>
      <c r="E62" s="150"/>
      <c r="F62" s="135">
        <v>345</v>
      </c>
      <c r="G62" s="42"/>
      <c r="H62" s="42">
        <f t="shared" si="1"/>
        <v>-35.6</v>
      </c>
    </row>
    <row r="63" s="216" customFormat="1" customHeight="1" spans="1:8">
      <c r="A63" s="232">
        <v>2010603</v>
      </c>
      <c r="B63" s="232" t="s">
        <v>272</v>
      </c>
      <c r="C63" s="135"/>
      <c r="D63" s="135"/>
      <c r="E63" s="150"/>
      <c r="F63" s="135"/>
      <c r="G63" s="42"/>
      <c r="H63" s="42"/>
    </row>
    <row r="64" s="216" customFormat="1" customHeight="1" spans="1:8">
      <c r="A64" s="232">
        <v>2010604</v>
      </c>
      <c r="B64" s="232" t="s">
        <v>308</v>
      </c>
      <c r="C64" s="135"/>
      <c r="D64" s="135"/>
      <c r="E64" s="150"/>
      <c r="F64" s="135"/>
      <c r="G64" s="42"/>
      <c r="H64" s="42"/>
    </row>
    <row r="65" s="216" customFormat="1" customHeight="1" spans="1:8">
      <c r="A65" s="232">
        <v>2010605</v>
      </c>
      <c r="B65" s="232" t="s">
        <v>309</v>
      </c>
      <c r="C65" s="135">
        <v>7</v>
      </c>
      <c r="D65" s="135"/>
      <c r="E65" s="150"/>
      <c r="F65" s="135"/>
      <c r="G65" s="42"/>
      <c r="H65" s="42">
        <f t="shared" si="1"/>
        <v>-100</v>
      </c>
    </row>
    <row r="66" s="216" customFormat="1" customHeight="1" spans="1:8">
      <c r="A66" s="232">
        <v>2010606</v>
      </c>
      <c r="B66" s="232" t="s">
        <v>310</v>
      </c>
      <c r="C66" s="135"/>
      <c r="D66" s="135"/>
      <c r="E66" s="150"/>
      <c r="F66" s="135"/>
      <c r="G66" s="42"/>
      <c r="H66" s="42"/>
    </row>
    <row r="67" s="216" customFormat="1" customHeight="1" spans="1:8">
      <c r="A67" s="232">
        <v>2010607</v>
      </c>
      <c r="B67" s="232" t="s">
        <v>311</v>
      </c>
      <c r="C67" s="135">
        <v>52</v>
      </c>
      <c r="D67" s="135">
        <v>47</v>
      </c>
      <c r="E67" s="150"/>
      <c r="F67" s="135">
        <v>44</v>
      </c>
      <c r="G67" s="42"/>
      <c r="H67" s="42">
        <f t="shared" si="1"/>
        <v>-15.4</v>
      </c>
    </row>
    <row r="68" s="216" customFormat="1" customHeight="1" spans="1:8">
      <c r="A68" s="232">
        <v>2010608</v>
      </c>
      <c r="B68" s="232" t="s">
        <v>312</v>
      </c>
      <c r="C68" s="135">
        <v>128</v>
      </c>
      <c r="D68" s="135">
        <v>84</v>
      </c>
      <c r="E68" s="150"/>
      <c r="F68" s="135">
        <v>76</v>
      </c>
      <c r="G68" s="42"/>
      <c r="H68" s="42">
        <f t="shared" si="1"/>
        <v>-40.6</v>
      </c>
    </row>
    <row r="69" s="216" customFormat="1" customHeight="1" spans="1:8">
      <c r="A69" s="232">
        <v>2010650</v>
      </c>
      <c r="B69" s="232" t="s">
        <v>279</v>
      </c>
      <c r="C69" s="135">
        <v>9</v>
      </c>
      <c r="D69" s="135"/>
      <c r="E69" s="150"/>
      <c r="F69" s="135"/>
      <c r="G69" s="42"/>
      <c r="H69" s="42">
        <f t="shared" si="1"/>
        <v>-100</v>
      </c>
    </row>
    <row r="70" s="216" customFormat="1" customHeight="1" spans="1:8">
      <c r="A70" s="232">
        <v>2010699</v>
      </c>
      <c r="B70" s="232" t="s">
        <v>313</v>
      </c>
      <c r="C70" s="135">
        <v>90</v>
      </c>
      <c r="D70" s="135">
        <v>5</v>
      </c>
      <c r="E70" s="150"/>
      <c r="F70" s="135">
        <v>20</v>
      </c>
      <c r="G70" s="42"/>
      <c r="H70" s="42">
        <f t="shared" si="1"/>
        <v>-77.8</v>
      </c>
    </row>
    <row r="71" s="216" customFormat="1" customHeight="1" spans="1:8">
      <c r="A71" s="232">
        <v>20107</v>
      </c>
      <c r="B71" s="209" t="s">
        <v>314</v>
      </c>
      <c r="C71" s="100">
        <f>SUM(C72:C78)</f>
        <v>1231</v>
      </c>
      <c r="D71" s="100">
        <f>SUM(D72:D78)</f>
        <v>1000</v>
      </c>
      <c r="E71" s="141">
        <v>734</v>
      </c>
      <c r="F71" s="100">
        <v>734</v>
      </c>
      <c r="G71" s="42">
        <f>ROUND(F71/E71*100,1)</f>
        <v>100</v>
      </c>
      <c r="H71" s="42">
        <f t="shared" si="1"/>
        <v>-40.4</v>
      </c>
    </row>
    <row r="72" s="216" customFormat="1" customHeight="1" spans="1:8">
      <c r="A72" s="232">
        <v>2010701</v>
      </c>
      <c r="B72" s="232" t="s">
        <v>270</v>
      </c>
      <c r="C72" s="135">
        <v>357</v>
      </c>
      <c r="D72" s="135"/>
      <c r="E72" s="150"/>
      <c r="F72" s="135"/>
      <c r="G72" s="42"/>
      <c r="H72" s="42">
        <f t="shared" si="1"/>
        <v>-100</v>
      </c>
    </row>
    <row r="73" s="216" customFormat="1" customHeight="1" spans="1:8">
      <c r="A73" s="232">
        <v>2010702</v>
      </c>
      <c r="B73" s="232" t="s">
        <v>271</v>
      </c>
      <c r="C73" s="135"/>
      <c r="D73" s="135"/>
      <c r="E73" s="150"/>
      <c r="F73" s="135"/>
      <c r="G73" s="42"/>
      <c r="H73" s="42"/>
    </row>
    <row r="74" s="216" customFormat="1" customHeight="1" spans="1:8">
      <c r="A74" s="232">
        <v>2010703</v>
      </c>
      <c r="B74" s="232" t="s">
        <v>272</v>
      </c>
      <c r="C74" s="135"/>
      <c r="D74" s="135"/>
      <c r="E74" s="150"/>
      <c r="F74" s="135"/>
      <c r="G74" s="42"/>
      <c r="H74" s="42"/>
    </row>
    <row r="75" s="216" customFormat="1" customHeight="1" spans="1:8">
      <c r="A75" s="232">
        <v>2010709</v>
      </c>
      <c r="B75" s="232" t="s">
        <v>311</v>
      </c>
      <c r="C75" s="135"/>
      <c r="D75" s="135"/>
      <c r="E75" s="150"/>
      <c r="F75" s="135"/>
      <c r="G75" s="42"/>
      <c r="H75" s="42"/>
    </row>
    <row r="76" s="216" customFormat="1" customHeight="1" spans="1:8">
      <c r="A76" s="232">
        <v>2010710</v>
      </c>
      <c r="B76" s="232" t="s">
        <v>315</v>
      </c>
      <c r="C76" s="135"/>
      <c r="D76" s="135"/>
      <c r="E76" s="150"/>
      <c r="F76" s="135"/>
      <c r="G76" s="42"/>
      <c r="H76" s="42"/>
    </row>
    <row r="77" s="216" customFormat="1" customHeight="1" spans="1:8">
      <c r="A77" s="232">
        <v>2010750</v>
      </c>
      <c r="B77" s="232" t="s">
        <v>279</v>
      </c>
      <c r="C77" s="135"/>
      <c r="D77" s="135"/>
      <c r="E77" s="150"/>
      <c r="F77" s="135"/>
      <c r="G77" s="42"/>
      <c r="H77" s="42"/>
    </row>
    <row r="78" s="216" customFormat="1" customHeight="1" spans="1:8">
      <c r="A78" s="232">
        <v>2010799</v>
      </c>
      <c r="B78" s="232" t="s">
        <v>316</v>
      </c>
      <c r="C78" s="135">
        <v>874</v>
      </c>
      <c r="D78" s="135">
        <v>1000</v>
      </c>
      <c r="E78" s="150"/>
      <c r="F78" s="135">
        <v>734</v>
      </c>
      <c r="G78" s="42"/>
      <c r="H78" s="42">
        <f>ROUND((F78-C78)/C78*100,1)</f>
        <v>-16</v>
      </c>
    </row>
    <row r="79" s="216" customFormat="1" customHeight="1" spans="1:8">
      <c r="A79" s="232">
        <v>20108</v>
      </c>
      <c r="B79" s="209" t="s">
        <v>317</v>
      </c>
      <c r="C79" s="100">
        <f>SUM(C80:C87)</f>
        <v>256</v>
      </c>
      <c r="D79" s="100">
        <f>SUM(D80:D87)</f>
        <v>147</v>
      </c>
      <c r="E79" s="141">
        <v>243</v>
      </c>
      <c r="F79" s="100">
        <v>243</v>
      </c>
      <c r="G79" s="42">
        <f>ROUND(F79/E79*100,1)</f>
        <v>100</v>
      </c>
      <c r="H79" s="42">
        <f>ROUND((F79-C79)/C79*100,1)</f>
        <v>-5.1</v>
      </c>
    </row>
    <row r="80" s="216" customFormat="1" customHeight="1" spans="1:8">
      <c r="A80" s="232">
        <v>2010801</v>
      </c>
      <c r="B80" s="232" t="s">
        <v>270</v>
      </c>
      <c r="C80" s="135">
        <v>182</v>
      </c>
      <c r="D80" s="135">
        <v>147</v>
      </c>
      <c r="E80" s="150"/>
      <c r="F80" s="135">
        <v>196</v>
      </c>
      <c r="G80" s="42"/>
      <c r="H80" s="42">
        <f>ROUND((F80-C80)/C80*100,1)</f>
        <v>7.7</v>
      </c>
    </row>
    <row r="81" s="216" customFormat="1" customHeight="1" spans="1:8">
      <c r="A81" s="232">
        <v>2010802</v>
      </c>
      <c r="B81" s="232" t="s">
        <v>271</v>
      </c>
      <c r="C81" s="135">
        <v>10</v>
      </c>
      <c r="D81" s="135"/>
      <c r="E81" s="150"/>
      <c r="F81" s="135"/>
      <c r="G81" s="42"/>
      <c r="H81" s="42">
        <f>ROUND((F81-C81)/C81*100,1)</f>
        <v>-100</v>
      </c>
    </row>
    <row r="82" s="216" customFormat="1" customHeight="1" spans="1:8">
      <c r="A82" s="232">
        <v>2010803</v>
      </c>
      <c r="B82" s="232" t="s">
        <v>272</v>
      </c>
      <c r="C82" s="135"/>
      <c r="D82" s="135"/>
      <c r="E82" s="150"/>
      <c r="F82" s="135"/>
      <c r="G82" s="42"/>
      <c r="H82" s="42"/>
    </row>
    <row r="83" s="216" customFormat="1" customHeight="1" spans="1:8">
      <c r="A83" s="232">
        <v>2010804</v>
      </c>
      <c r="B83" s="232" t="s">
        <v>318</v>
      </c>
      <c r="C83" s="135">
        <v>39</v>
      </c>
      <c r="D83" s="135"/>
      <c r="E83" s="150"/>
      <c r="F83" s="135">
        <v>18</v>
      </c>
      <c r="G83" s="42"/>
      <c r="H83" s="42">
        <f>ROUND((F83-C83)/C83*100,1)</f>
        <v>-53.8</v>
      </c>
    </row>
    <row r="84" s="216" customFormat="1" customHeight="1" spans="1:8">
      <c r="A84" s="232">
        <v>2010805</v>
      </c>
      <c r="B84" s="232" t="s">
        <v>319</v>
      </c>
      <c r="C84" s="135">
        <v>5</v>
      </c>
      <c r="D84" s="135"/>
      <c r="E84" s="150"/>
      <c r="F84" s="135"/>
      <c r="G84" s="42"/>
      <c r="H84" s="42">
        <f>ROUND((F84-C84)/C84*100,1)</f>
        <v>-100</v>
      </c>
    </row>
    <row r="85" s="216" customFormat="1" customHeight="1" spans="1:8">
      <c r="A85" s="232">
        <v>2010806</v>
      </c>
      <c r="B85" s="232" t="s">
        <v>311</v>
      </c>
      <c r="C85" s="135">
        <v>3</v>
      </c>
      <c r="D85" s="135"/>
      <c r="E85" s="150"/>
      <c r="F85" s="135"/>
      <c r="G85" s="42"/>
      <c r="H85" s="42">
        <f>ROUND((F85-C85)/C85*100,1)</f>
        <v>-100</v>
      </c>
    </row>
    <row r="86" s="216" customFormat="1" customHeight="1" spans="1:8">
      <c r="A86" s="232">
        <v>2010850</v>
      </c>
      <c r="B86" s="232" t="s">
        <v>279</v>
      </c>
      <c r="C86" s="135"/>
      <c r="D86" s="135"/>
      <c r="E86" s="150"/>
      <c r="F86" s="135"/>
      <c r="G86" s="42"/>
      <c r="H86" s="42"/>
    </row>
    <row r="87" s="216" customFormat="1" customHeight="1" spans="1:8">
      <c r="A87" s="232">
        <v>2010899</v>
      </c>
      <c r="B87" s="232" t="s">
        <v>320</v>
      </c>
      <c r="C87" s="135">
        <v>17</v>
      </c>
      <c r="D87" s="135"/>
      <c r="E87" s="150"/>
      <c r="F87" s="135">
        <v>29</v>
      </c>
      <c r="G87" s="42"/>
      <c r="H87" s="42">
        <f>ROUND((F87-C87)/C87*100,1)</f>
        <v>70.6</v>
      </c>
    </row>
    <row r="88" s="216" customFormat="1" customHeight="1" spans="1:8">
      <c r="A88" s="232">
        <v>20109</v>
      </c>
      <c r="B88" s="209" t="s">
        <v>321</v>
      </c>
      <c r="C88" s="100">
        <v>0</v>
      </c>
      <c r="D88" s="100">
        <f>SUM(D89:D100)</f>
        <v>0</v>
      </c>
      <c r="E88" s="141">
        <v>0</v>
      </c>
      <c r="F88" s="100">
        <v>0</v>
      </c>
      <c r="G88" s="42"/>
      <c r="H88" s="42"/>
    </row>
    <row r="89" s="216" customFormat="1" customHeight="1" spans="1:8">
      <c r="A89" s="232">
        <v>2010901</v>
      </c>
      <c r="B89" s="232" t="s">
        <v>270</v>
      </c>
      <c r="C89" s="135"/>
      <c r="D89" s="135"/>
      <c r="E89" s="150"/>
      <c r="F89" s="135"/>
      <c r="G89" s="42"/>
      <c r="H89" s="42"/>
    </row>
    <row r="90" s="216" customFormat="1" customHeight="1" spans="1:8">
      <c r="A90" s="232">
        <v>2010902</v>
      </c>
      <c r="B90" s="232" t="s">
        <v>271</v>
      </c>
      <c r="C90" s="135"/>
      <c r="D90" s="135"/>
      <c r="E90" s="150"/>
      <c r="F90" s="135"/>
      <c r="G90" s="42"/>
      <c r="H90" s="42"/>
    </row>
    <row r="91" s="216" customFormat="1" customHeight="1" spans="1:8">
      <c r="A91" s="232">
        <v>2010903</v>
      </c>
      <c r="B91" s="232" t="s">
        <v>272</v>
      </c>
      <c r="C91" s="135"/>
      <c r="D91" s="135"/>
      <c r="E91" s="150"/>
      <c r="F91" s="135"/>
      <c r="G91" s="42"/>
      <c r="H91" s="42"/>
    </row>
    <row r="92" s="216" customFormat="1" customHeight="1" spans="1:8">
      <c r="A92" s="232">
        <v>2010905</v>
      </c>
      <c r="B92" s="232" t="s">
        <v>322</v>
      </c>
      <c r="C92" s="135"/>
      <c r="D92" s="135"/>
      <c r="E92" s="150"/>
      <c r="F92" s="135"/>
      <c r="G92" s="42"/>
      <c r="H92" s="42"/>
    </row>
    <row r="93" s="216" customFormat="1" customHeight="1" spans="1:8">
      <c r="A93" s="232">
        <v>2010907</v>
      </c>
      <c r="B93" s="232" t="s">
        <v>323</v>
      </c>
      <c r="C93" s="135"/>
      <c r="D93" s="135"/>
      <c r="E93" s="150"/>
      <c r="F93" s="135"/>
      <c r="G93" s="42"/>
      <c r="H93" s="42"/>
    </row>
    <row r="94" s="216" customFormat="1" customHeight="1" spans="1:8">
      <c r="A94" s="232">
        <v>2010908</v>
      </c>
      <c r="B94" s="232" t="s">
        <v>311</v>
      </c>
      <c r="C94" s="135"/>
      <c r="D94" s="135"/>
      <c r="E94" s="150"/>
      <c r="F94" s="135"/>
      <c r="G94" s="42"/>
      <c r="H94" s="42"/>
    </row>
    <row r="95" s="216" customFormat="1" customHeight="1" spans="1:8">
      <c r="A95" s="232">
        <v>2010909</v>
      </c>
      <c r="B95" s="232" t="s">
        <v>324</v>
      </c>
      <c r="C95" s="135"/>
      <c r="D95" s="135"/>
      <c r="E95" s="150"/>
      <c r="F95" s="135"/>
      <c r="G95" s="42"/>
      <c r="H95" s="42"/>
    </row>
    <row r="96" s="216" customFormat="1" customHeight="1" spans="1:8">
      <c r="A96" s="232">
        <v>2010910</v>
      </c>
      <c r="B96" s="232" t="s">
        <v>325</v>
      </c>
      <c r="C96" s="135"/>
      <c r="D96" s="135"/>
      <c r="E96" s="150"/>
      <c r="F96" s="135"/>
      <c r="G96" s="42"/>
      <c r="H96" s="42"/>
    </row>
    <row r="97" s="216" customFormat="1" customHeight="1" spans="1:8">
      <c r="A97" s="232">
        <v>2010911</v>
      </c>
      <c r="B97" s="232" t="s">
        <v>326</v>
      </c>
      <c r="C97" s="135"/>
      <c r="D97" s="135"/>
      <c r="E97" s="150"/>
      <c r="F97" s="135"/>
      <c r="G97" s="42"/>
      <c r="H97" s="42"/>
    </row>
    <row r="98" s="216" customFormat="1" customHeight="1" spans="1:8">
      <c r="A98" s="232">
        <v>2010912</v>
      </c>
      <c r="B98" s="232" t="s">
        <v>327</v>
      </c>
      <c r="C98" s="135"/>
      <c r="D98" s="135"/>
      <c r="E98" s="150"/>
      <c r="F98" s="135"/>
      <c r="G98" s="42"/>
      <c r="H98" s="42"/>
    </row>
    <row r="99" s="216" customFormat="1" customHeight="1" spans="1:8">
      <c r="A99" s="232">
        <v>2010950</v>
      </c>
      <c r="B99" s="232" t="s">
        <v>279</v>
      </c>
      <c r="C99" s="135"/>
      <c r="D99" s="135"/>
      <c r="E99" s="150"/>
      <c r="F99" s="135"/>
      <c r="G99" s="42"/>
      <c r="H99" s="42"/>
    </row>
    <row r="100" s="216" customFormat="1" customHeight="1" spans="1:8">
      <c r="A100" s="232">
        <v>2010999</v>
      </c>
      <c r="B100" s="232" t="s">
        <v>328</v>
      </c>
      <c r="C100" s="135"/>
      <c r="D100" s="135"/>
      <c r="E100" s="150"/>
      <c r="F100" s="135"/>
      <c r="G100" s="42"/>
      <c r="H100" s="42"/>
    </row>
    <row r="101" s="216" customFormat="1" customHeight="1" spans="1:8">
      <c r="A101" s="232">
        <v>20111</v>
      </c>
      <c r="B101" s="209" t="s">
        <v>329</v>
      </c>
      <c r="C101" s="100">
        <f>SUM(C102:C109)</f>
        <v>1515</v>
      </c>
      <c r="D101" s="100">
        <f>SUM(D102:D109)</f>
        <v>1161</v>
      </c>
      <c r="E101" s="141">
        <v>1733</v>
      </c>
      <c r="F101" s="100">
        <v>1733</v>
      </c>
      <c r="G101" s="42">
        <f>ROUND(F101/E101*100,1)</f>
        <v>100</v>
      </c>
      <c r="H101" s="42">
        <f>ROUND((F101-C101)/C101*100,1)</f>
        <v>14.4</v>
      </c>
    </row>
    <row r="102" s="216" customFormat="1" customHeight="1" spans="1:8">
      <c r="A102" s="232">
        <v>2011101</v>
      </c>
      <c r="B102" s="232" t="s">
        <v>270</v>
      </c>
      <c r="C102" s="135">
        <v>1170</v>
      </c>
      <c r="D102" s="135">
        <v>1161</v>
      </c>
      <c r="E102" s="150"/>
      <c r="F102" s="135">
        <v>1218</v>
      </c>
      <c r="G102" s="42"/>
      <c r="H102" s="42">
        <f>ROUND((F102-C102)/C102*100,1)</f>
        <v>4.1</v>
      </c>
    </row>
    <row r="103" s="216" customFormat="1" customHeight="1" spans="1:8">
      <c r="A103" s="232">
        <v>2011102</v>
      </c>
      <c r="B103" s="232" t="s">
        <v>271</v>
      </c>
      <c r="C103" s="135">
        <v>173</v>
      </c>
      <c r="D103" s="135"/>
      <c r="E103" s="150"/>
      <c r="F103" s="135">
        <v>146</v>
      </c>
      <c r="G103" s="42"/>
      <c r="H103" s="42">
        <f>ROUND((F103-C103)/C103*100,1)</f>
        <v>-15.6</v>
      </c>
    </row>
    <row r="104" s="216" customFormat="1" customHeight="1" spans="1:8">
      <c r="A104" s="232">
        <v>2011103</v>
      </c>
      <c r="B104" s="232" t="s">
        <v>272</v>
      </c>
      <c r="C104" s="135"/>
      <c r="D104" s="135"/>
      <c r="E104" s="150"/>
      <c r="F104" s="135"/>
      <c r="G104" s="42"/>
      <c r="H104" s="42"/>
    </row>
    <row r="105" s="216" customFormat="1" customHeight="1" spans="1:8">
      <c r="A105" s="232">
        <v>2011104</v>
      </c>
      <c r="B105" s="232" t="s">
        <v>330</v>
      </c>
      <c r="C105" s="135">
        <v>60</v>
      </c>
      <c r="D105" s="135"/>
      <c r="E105" s="150"/>
      <c r="F105" s="135">
        <v>64</v>
      </c>
      <c r="G105" s="42"/>
      <c r="H105" s="42">
        <f>ROUND((F105-C105)/C105*100,1)</f>
        <v>6.7</v>
      </c>
    </row>
    <row r="106" s="216" customFormat="1" customHeight="1" spans="1:8">
      <c r="A106" s="232">
        <v>2011105</v>
      </c>
      <c r="B106" s="232" t="s">
        <v>331</v>
      </c>
      <c r="C106" s="135">
        <v>37</v>
      </c>
      <c r="D106" s="135"/>
      <c r="E106" s="150"/>
      <c r="F106" s="135">
        <v>40</v>
      </c>
      <c r="G106" s="42"/>
      <c r="H106" s="42">
        <f>ROUND((F106-C106)/C106*100,1)</f>
        <v>8.1</v>
      </c>
    </row>
    <row r="107" s="216" customFormat="1" customHeight="1" spans="1:8">
      <c r="A107" s="232">
        <v>2011106</v>
      </c>
      <c r="B107" s="232" t="s">
        <v>332</v>
      </c>
      <c r="C107" s="135">
        <v>40</v>
      </c>
      <c r="D107" s="135"/>
      <c r="E107" s="150"/>
      <c r="F107" s="135">
        <v>40</v>
      </c>
      <c r="G107" s="42"/>
      <c r="H107" s="42">
        <f>ROUND((F107-C107)/C107*100,1)</f>
        <v>0</v>
      </c>
    </row>
    <row r="108" s="216" customFormat="1" customHeight="1" spans="1:8">
      <c r="A108" s="232">
        <v>2011150</v>
      </c>
      <c r="B108" s="232" t="s">
        <v>279</v>
      </c>
      <c r="C108" s="135"/>
      <c r="D108" s="135"/>
      <c r="E108" s="150"/>
      <c r="F108" s="135"/>
      <c r="G108" s="42"/>
      <c r="H108" s="42"/>
    </row>
    <row r="109" s="216" customFormat="1" customHeight="1" spans="1:8">
      <c r="A109" s="232">
        <v>2011199</v>
      </c>
      <c r="B109" s="232" t="s">
        <v>333</v>
      </c>
      <c r="C109" s="135">
        <v>35</v>
      </c>
      <c r="D109" s="135"/>
      <c r="E109" s="150"/>
      <c r="F109" s="135">
        <v>225</v>
      </c>
      <c r="G109" s="42"/>
      <c r="H109" s="42">
        <f>ROUND((F109-C109)/C109*100,1)</f>
        <v>542.9</v>
      </c>
    </row>
    <row r="110" s="216" customFormat="1" customHeight="1" spans="1:8">
      <c r="A110" s="232">
        <v>20113</v>
      </c>
      <c r="B110" s="209" t="s">
        <v>334</v>
      </c>
      <c r="C110" s="100">
        <f>SUM(C111:C120)</f>
        <v>366</v>
      </c>
      <c r="D110" s="100">
        <f>SUM(D111:D120)</f>
        <v>194</v>
      </c>
      <c r="E110" s="141">
        <v>261</v>
      </c>
      <c r="F110" s="100">
        <v>261</v>
      </c>
      <c r="G110" s="42">
        <f>ROUND(F110/E110*100,1)</f>
        <v>100</v>
      </c>
      <c r="H110" s="42">
        <f>ROUND((F110-C110)/C110*100,1)</f>
        <v>-28.7</v>
      </c>
    </row>
    <row r="111" s="216" customFormat="1" customHeight="1" spans="1:8">
      <c r="A111" s="232">
        <v>2011301</v>
      </c>
      <c r="B111" s="232" t="s">
        <v>270</v>
      </c>
      <c r="C111" s="135">
        <v>153</v>
      </c>
      <c r="D111" s="135">
        <v>152</v>
      </c>
      <c r="E111" s="150"/>
      <c r="F111" s="135">
        <v>163</v>
      </c>
      <c r="G111" s="42"/>
      <c r="H111" s="42">
        <f>ROUND((F111-C111)/C111*100,1)</f>
        <v>6.5</v>
      </c>
    </row>
    <row r="112" s="216" customFormat="1" customHeight="1" spans="1:8">
      <c r="A112" s="232">
        <v>2011302</v>
      </c>
      <c r="B112" s="232" t="s">
        <v>271</v>
      </c>
      <c r="C112" s="135"/>
      <c r="D112" s="135">
        <v>42</v>
      </c>
      <c r="E112" s="150"/>
      <c r="F112" s="135">
        <v>33</v>
      </c>
      <c r="G112" s="42"/>
      <c r="H112" s="42"/>
    </row>
    <row r="113" s="216" customFormat="1" customHeight="1" spans="1:8">
      <c r="A113" s="232">
        <v>2011303</v>
      </c>
      <c r="B113" s="232" t="s">
        <v>272</v>
      </c>
      <c r="C113" s="135"/>
      <c r="D113" s="135"/>
      <c r="E113" s="150"/>
      <c r="F113" s="135"/>
      <c r="G113" s="42"/>
      <c r="H113" s="42"/>
    </row>
    <row r="114" s="216" customFormat="1" customHeight="1" spans="1:8">
      <c r="A114" s="232">
        <v>2011304</v>
      </c>
      <c r="B114" s="232" t="s">
        <v>335</v>
      </c>
      <c r="C114" s="135"/>
      <c r="D114" s="135"/>
      <c r="E114" s="150"/>
      <c r="F114" s="135"/>
      <c r="G114" s="42"/>
      <c r="H114" s="42"/>
    </row>
    <row r="115" s="216" customFormat="1" customHeight="1" spans="1:8">
      <c r="A115" s="232">
        <v>2011305</v>
      </c>
      <c r="B115" s="232" t="s">
        <v>336</v>
      </c>
      <c r="C115" s="135"/>
      <c r="D115" s="135"/>
      <c r="E115" s="150"/>
      <c r="F115" s="135"/>
      <c r="G115" s="42"/>
      <c r="H115" s="42"/>
    </row>
    <row r="116" s="216" customFormat="1" customHeight="1" spans="1:8">
      <c r="A116" s="232">
        <v>2011306</v>
      </c>
      <c r="B116" s="232" t="s">
        <v>337</v>
      </c>
      <c r="C116" s="135"/>
      <c r="D116" s="135"/>
      <c r="E116" s="150"/>
      <c r="F116" s="135"/>
      <c r="G116" s="42"/>
      <c r="H116" s="42"/>
    </row>
    <row r="117" s="216" customFormat="1" customHeight="1" spans="1:8">
      <c r="A117" s="232">
        <v>2011307</v>
      </c>
      <c r="B117" s="232" t="s">
        <v>338</v>
      </c>
      <c r="C117" s="135"/>
      <c r="D117" s="135"/>
      <c r="E117" s="150"/>
      <c r="F117" s="135"/>
      <c r="G117" s="42"/>
      <c r="H117" s="42"/>
    </row>
    <row r="118" s="216" customFormat="1" customHeight="1" spans="1:8">
      <c r="A118" s="232">
        <v>2011308</v>
      </c>
      <c r="B118" s="232" t="s">
        <v>339</v>
      </c>
      <c r="C118" s="135">
        <v>213</v>
      </c>
      <c r="D118" s="135"/>
      <c r="E118" s="150"/>
      <c r="F118" s="135">
        <v>65</v>
      </c>
      <c r="G118" s="42"/>
      <c r="H118" s="42">
        <f>ROUND((F118-C118)/C118*100,1)</f>
        <v>-69.5</v>
      </c>
    </row>
    <row r="119" s="216" customFormat="1" customHeight="1" spans="1:8">
      <c r="A119" s="232">
        <v>2011350</v>
      </c>
      <c r="B119" s="232" t="s">
        <v>279</v>
      </c>
      <c r="C119" s="135"/>
      <c r="D119" s="135"/>
      <c r="E119" s="150"/>
      <c r="F119" s="135"/>
      <c r="G119" s="42"/>
      <c r="H119" s="42"/>
    </row>
    <row r="120" s="216" customFormat="1" customHeight="1" spans="1:8">
      <c r="A120" s="232">
        <v>2011399</v>
      </c>
      <c r="B120" s="232" t="s">
        <v>340</v>
      </c>
      <c r="C120" s="135"/>
      <c r="D120" s="135"/>
      <c r="E120" s="150"/>
      <c r="F120" s="135"/>
      <c r="G120" s="42"/>
      <c r="H120" s="42"/>
    </row>
    <row r="121" s="216" customFormat="1" customHeight="1" spans="1:8">
      <c r="A121" s="232">
        <v>20114</v>
      </c>
      <c r="B121" s="209" t="s">
        <v>341</v>
      </c>
      <c r="C121" s="100">
        <v>0</v>
      </c>
      <c r="D121" s="100">
        <f>SUM(D122:D132)</f>
        <v>0</v>
      </c>
      <c r="E121" s="141">
        <v>0</v>
      </c>
      <c r="F121" s="100">
        <v>0</v>
      </c>
      <c r="G121" s="42"/>
      <c r="H121" s="42"/>
    </row>
    <row r="122" s="216" customFormat="1" customHeight="1" spans="1:8">
      <c r="A122" s="232">
        <v>2011401</v>
      </c>
      <c r="B122" s="232" t="s">
        <v>270</v>
      </c>
      <c r="C122" s="135"/>
      <c r="D122" s="135"/>
      <c r="E122" s="150"/>
      <c r="F122" s="135"/>
      <c r="G122" s="42"/>
      <c r="H122" s="42"/>
    </row>
    <row r="123" s="216" customFormat="1" customHeight="1" spans="1:8">
      <c r="A123" s="232">
        <v>2011402</v>
      </c>
      <c r="B123" s="232" t="s">
        <v>271</v>
      </c>
      <c r="C123" s="135"/>
      <c r="D123" s="135"/>
      <c r="E123" s="150"/>
      <c r="F123" s="135"/>
      <c r="G123" s="42"/>
      <c r="H123" s="42"/>
    </row>
    <row r="124" s="216" customFormat="1" customHeight="1" spans="1:8">
      <c r="A124" s="232">
        <v>2011403</v>
      </c>
      <c r="B124" s="232" t="s">
        <v>272</v>
      </c>
      <c r="C124" s="135"/>
      <c r="D124" s="135"/>
      <c r="E124" s="150"/>
      <c r="F124" s="135"/>
      <c r="G124" s="42"/>
      <c r="H124" s="42"/>
    </row>
    <row r="125" s="216" customFormat="1" customHeight="1" spans="1:8">
      <c r="A125" s="232">
        <v>2011404</v>
      </c>
      <c r="B125" s="232" t="s">
        <v>342</v>
      </c>
      <c r="C125" s="135"/>
      <c r="D125" s="135"/>
      <c r="E125" s="150"/>
      <c r="F125" s="135"/>
      <c r="G125" s="42"/>
      <c r="H125" s="42"/>
    </row>
    <row r="126" s="216" customFormat="1" customHeight="1" spans="1:8">
      <c r="A126" s="232">
        <v>2011405</v>
      </c>
      <c r="B126" s="232" t="s">
        <v>343</v>
      </c>
      <c r="C126" s="135"/>
      <c r="D126" s="135"/>
      <c r="E126" s="150"/>
      <c r="F126" s="135"/>
      <c r="G126" s="42"/>
      <c r="H126" s="42"/>
    </row>
    <row r="127" s="216" customFormat="1" customHeight="1" spans="1:8">
      <c r="A127" s="232">
        <v>2011408</v>
      </c>
      <c r="B127" s="232" t="s">
        <v>344</v>
      </c>
      <c r="C127" s="135"/>
      <c r="D127" s="135"/>
      <c r="E127" s="150"/>
      <c r="F127" s="135"/>
      <c r="G127" s="42"/>
      <c r="H127" s="42"/>
    </row>
    <row r="128" s="216" customFormat="1" customHeight="1" spans="1:8">
      <c r="A128" s="232">
        <v>2011409</v>
      </c>
      <c r="B128" s="232" t="s">
        <v>345</v>
      </c>
      <c r="C128" s="135"/>
      <c r="D128" s="135"/>
      <c r="E128" s="150"/>
      <c r="F128" s="135"/>
      <c r="G128" s="42"/>
      <c r="H128" s="42"/>
    </row>
    <row r="129" s="216" customFormat="1" customHeight="1" spans="1:8">
      <c r="A129" s="232">
        <v>2011410</v>
      </c>
      <c r="B129" s="232" t="s">
        <v>346</v>
      </c>
      <c r="C129" s="135"/>
      <c r="D129" s="135"/>
      <c r="E129" s="150"/>
      <c r="F129" s="135"/>
      <c r="G129" s="42"/>
      <c r="H129" s="42"/>
    </row>
    <row r="130" s="216" customFormat="1" customHeight="1" spans="1:8">
      <c r="A130" s="232">
        <v>2011411</v>
      </c>
      <c r="B130" s="232" t="s">
        <v>347</v>
      </c>
      <c r="C130" s="135"/>
      <c r="D130" s="135"/>
      <c r="E130" s="150"/>
      <c r="F130" s="135"/>
      <c r="G130" s="42"/>
      <c r="H130" s="42"/>
    </row>
    <row r="131" s="216" customFormat="1" customHeight="1" spans="1:8">
      <c r="A131" s="232">
        <v>2011450</v>
      </c>
      <c r="B131" s="232" t="s">
        <v>279</v>
      </c>
      <c r="C131" s="135"/>
      <c r="D131" s="135"/>
      <c r="E131" s="150"/>
      <c r="F131" s="135"/>
      <c r="G131" s="42"/>
      <c r="H131" s="42"/>
    </row>
    <row r="132" s="216" customFormat="1" customHeight="1" spans="1:8">
      <c r="A132" s="232">
        <v>2011499</v>
      </c>
      <c r="B132" s="232" t="s">
        <v>348</v>
      </c>
      <c r="C132" s="135"/>
      <c r="D132" s="135"/>
      <c r="E132" s="150"/>
      <c r="F132" s="135"/>
      <c r="G132" s="42"/>
      <c r="H132" s="42"/>
    </row>
    <row r="133" s="216" customFormat="1" customHeight="1" spans="1:8">
      <c r="A133" s="232">
        <v>20123</v>
      </c>
      <c r="B133" s="209" t="s">
        <v>349</v>
      </c>
      <c r="C133" s="100">
        <f>SUM(C134:C139)</f>
        <v>92</v>
      </c>
      <c r="D133" s="100">
        <f>SUM(D134:D139)</f>
        <v>65</v>
      </c>
      <c r="E133" s="141">
        <v>62</v>
      </c>
      <c r="F133" s="100">
        <v>62</v>
      </c>
      <c r="G133" s="42">
        <f>ROUND(F133/E133*100,1)</f>
        <v>100</v>
      </c>
      <c r="H133" s="42">
        <f>ROUND((F133-C133)/C133*100,1)</f>
        <v>-32.6</v>
      </c>
    </row>
    <row r="134" s="216" customFormat="1" customHeight="1" spans="1:8">
      <c r="A134" s="232">
        <v>2012301</v>
      </c>
      <c r="B134" s="232" t="s">
        <v>270</v>
      </c>
      <c r="C134" s="135">
        <v>3</v>
      </c>
      <c r="D134" s="135">
        <v>9</v>
      </c>
      <c r="E134" s="150"/>
      <c r="F134" s="135">
        <v>12</v>
      </c>
      <c r="G134" s="42"/>
      <c r="H134" s="42">
        <f>ROUND((F134-C134)/C134*100,1)</f>
        <v>300</v>
      </c>
    </row>
    <row r="135" s="216" customFormat="1" customHeight="1" spans="1:8">
      <c r="A135" s="232">
        <v>2012302</v>
      </c>
      <c r="B135" s="232" t="s">
        <v>271</v>
      </c>
      <c r="C135" s="135">
        <v>50</v>
      </c>
      <c r="D135" s="135">
        <v>17</v>
      </c>
      <c r="E135" s="150"/>
      <c r="F135" s="135">
        <v>24</v>
      </c>
      <c r="G135" s="42"/>
      <c r="H135" s="42">
        <f>ROUND((F135-C135)/C135*100,1)</f>
        <v>-52</v>
      </c>
    </row>
    <row r="136" s="216" customFormat="1" customHeight="1" spans="1:8">
      <c r="A136" s="232">
        <v>2012303</v>
      </c>
      <c r="B136" s="232" t="s">
        <v>272</v>
      </c>
      <c r="C136" s="135"/>
      <c r="D136" s="135"/>
      <c r="E136" s="150"/>
      <c r="F136" s="135"/>
      <c r="G136" s="42"/>
      <c r="H136" s="42"/>
    </row>
    <row r="137" s="216" customFormat="1" customHeight="1" spans="1:8">
      <c r="A137" s="232">
        <v>2012304</v>
      </c>
      <c r="B137" s="232" t="s">
        <v>350</v>
      </c>
      <c r="C137" s="135">
        <v>7</v>
      </c>
      <c r="D137" s="135"/>
      <c r="E137" s="150"/>
      <c r="F137" s="135"/>
      <c r="G137" s="42"/>
      <c r="H137" s="42">
        <f>ROUND((F137-C137)/C137*100,1)</f>
        <v>-100</v>
      </c>
    </row>
    <row r="138" s="216" customFormat="1" customHeight="1" spans="1:8">
      <c r="A138" s="232">
        <v>2012350</v>
      </c>
      <c r="B138" s="232" t="s">
        <v>279</v>
      </c>
      <c r="C138" s="135"/>
      <c r="D138" s="135"/>
      <c r="E138" s="150"/>
      <c r="F138" s="135"/>
      <c r="G138" s="42"/>
      <c r="H138" s="42"/>
    </row>
    <row r="139" s="216" customFormat="1" customHeight="1" spans="1:8">
      <c r="A139" s="232">
        <v>2012399</v>
      </c>
      <c r="B139" s="232" t="s">
        <v>351</v>
      </c>
      <c r="C139" s="135">
        <v>32</v>
      </c>
      <c r="D139" s="135">
        <v>39</v>
      </c>
      <c r="E139" s="150"/>
      <c r="F139" s="135">
        <v>26</v>
      </c>
      <c r="G139" s="42"/>
      <c r="H139" s="42">
        <f>ROUND((F139-C139)/C139*100,1)</f>
        <v>-18.8</v>
      </c>
    </row>
    <row r="140" s="216" customFormat="1" customHeight="1" spans="1:8">
      <c r="A140" s="232">
        <v>20125</v>
      </c>
      <c r="B140" s="209" t="s">
        <v>352</v>
      </c>
      <c r="C140" s="100">
        <v>0</v>
      </c>
      <c r="D140" s="100">
        <f>SUM(D141:D147)</f>
        <v>0</v>
      </c>
      <c r="E140" s="141">
        <v>0</v>
      </c>
      <c r="F140" s="100">
        <v>0</v>
      </c>
      <c r="G140" s="42"/>
      <c r="H140" s="42"/>
    </row>
    <row r="141" s="216" customFormat="1" customHeight="1" spans="1:8">
      <c r="A141" s="232">
        <v>2012501</v>
      </c>
      <c r="B141" s="232" t="s">
        <v>270</v>
      </c>
      <c r="C141" s="135"/>
      <c r="D141" s="135"/>
      <c r="E141" s="150"/>
      <c r="F141" s="135"/>
      <c r="G141" s="42"/>
      <c r="H141" s="42"/>
    </row>
    <row r="142" s="216" customFormat="1" customHeight="1" spans="1:8">
      <c r="A142" s="232">
        <v>2012502</v>
      </c>
      <c r="B142" s="232" t="s">
        <v>271</v>
      </c>
      <c r="C142" s="135"/>
      <c r="D142" s="135"/>
      <c r="E142" s="150"/>
      <c r="F142" s="135"/>
      <c r="G142" s="42"/>
      <c r="H142" s="42"/>
    </row>
    <row r="143" s="216" customFormat="1" customHeight="1" spans="1:8">
      <c r="A143" s="232">
        <v>2012503</v>
      </c>
      <c r="B143" s="232" t="s">
        <v>272</v>
      </c>
      <c r="C143" s="135"/>
      <c r="D143" s="135"/>
      <c r="E143" s="150"/>
      <c r="F143" s="135"/>
      <c r="G143" s="42"/>
      <c r="H143" s="42"/>
    </row>
    <row r="144" s="216" customFormat="1" customHeight="1" spans="1:8">
      <c r="A144" s="232">
        <v>2012504</v>
      </c>
      <c r="B144" s="232" t="s">
        <v>353</v>
      </c>
      <c r="C144" s="135"/>
      <c r="D144" s="135"/>
      <c r="E144" s="150"/>
      <c r="F144" s="135"/>
      <c r="G144" s="42"/>
      <c r="H144" s="42"/>
    </row>
    <row r="145" s="216" customFormat="1" customHeight="1" spans="1:8">
      <c r="A145" s="232">
        <v>2012505</v>
      </c>
      <c r="B145" s="232" t="s">
        <v>354</v>
      </c>
      <c r="C145" s="135"/>
      <c r="D145" s="135"/>
      <c r="E145" s="150"/>
      <c r="F145" s="135"/>
      <c r="G145" s="42"/>
      <c r="H145" s="42"/>
    </row>
    <row r="146" s="216" customFormat="1" customHeight="1" spans="1:8">
      <c r="A146" s="232">
        <v>2012550</v>
      </c>
      <c r="B146" s="232" t="s">
        <v>279</v>
      </c>
      <c r="C146" s="135"/>
      <c r="D146" s="135"/>
      <c r="E146" s="150"/>
      <c r="F146" s="135"/>
      <c r="G146" s="42"/>
      <c r="H146" s="42"/>
    </row>
    <row r="147" s="216" customFormat="1" customHeight="1" spans="1:8">
      <c r="A147" s="232">
        <v>2012599</v>
      </c>
      <c r="B147" s="232" t="s">
        <v>355</v>
      </c>
      <c r="C147" s="135"/>
      <c r="D147" s="135"/>
      <c r="E147" s="150"/>
      <c r="F147" s="135"/>
      <c r="G147" s="42"/>
      <c r="H147" s="42"/>
    </row>
    <row r="148" s="216" customFormat="1" customHeight="1" spans="1:8">
      <c r="A148" s="232">
        <v>20126</v>
      </c>
      <c r="B148" s="209" t="s">
        <v>356</v>
      </c>
      <c r="C148" s="100">
        <v>225</v>
      </c>
      <c r="D148" s="100">
        <f>SUM(D149:D153)</f>
        <v>91</v>
      </c>
      <c r="E148" s="141">
        <v>783</v>
      </c>
      <c r="F148" s="100">
        <v>783</v>
      </c>
      <c r="G148" s="42">
        <f>ROUND(F148/E148*100,1)</f>
        <v>100</v>
      </c>
      <c r="H148" s="42">
        <f>ROUND((F148-C148)/C148*100,1)</f>
        <v>248</v>
      </c>
    </row>
    <row r="149" s="216" customFormat="1" customHeight="1" spans="1:8">
      <c r="A149" s="232">
        <v>2012601</v>
      </c>
      <c r="B149" s="232" t="s">
        <v>270</v>
      </c>
      <c r="C149" s="135">
        <v>78</v>
      </c>
      <c r="D149" s="135">
        <v>87</v>
      </c>
      <c r="E149" s="150"/>
      <c r="F149" s="135">
        <v>110</v>
      </c>
      <c r="G149" s="42"/>
      <c r="H149" s="42">
        <f>ROUND((F149-C149)/C149*100,1)</f>
        <v>41</v>
      </c>
    </row>
    <row r="150" s="216" customFormat="1" customHeight="1" spans="1:8">
      <c r="A150" s="232">
        <v>2012602</v>
      </c>
      <c r="B150" s="232" t="s">
        <v>271</v>
      </c>
      <c r="C150" s="135"/>
      <c r="D150" s="135">
        <v>4</v>
      </c>
      <c r="E150" s="150"/>
      <c r="F150" s="135">
        <v>4</v>
      </c>
      <c r="G150" s="42"/>
      <c r="H150" s="42"/>
    </row>
    <row r="151" s="216" customFormat="1" customHeight="1" spans="1:8">
      <c r="A151" s="232">
        <v>2012603</v>
      </c>
      <c r="B151" s="232" t="s">
        <v>272</v>
      </c>
      <c r="C151" s="135"/>
      <c r="D151" s="135"/>
      <c r="E151" s="150"/>
      <c r="F151" s="135"/>
      <c r="G151" s="42"/>
      <c r="H151" s="42"/>
    </row>
    <row r="152" s="216" customFormat="1" customHeight="1" spans="1:8">
      <c r="A152" s="232">
        <v>2012604</v>
      </c>
      <c r="B152" s="232" t="s">
        <v>357</v>
      </c>
      <c r="C152" s="135">
        <v>147</v>
      </c>
      <c r="D152" s="135"/>
      <c r="E152" s="150"/>
      <c r="F152" s="135">
        <v>669</v>
      </c>
      <c r="G152" s="42"/>
      <c r="H152" s="42">
        <f>ROUND((F152-C152)/C152*100,1)</f>
        <v>355.1</v>
      </c>
    </row>
    <row r="153" s="216" customFormat="1" customHeight="1" spans="1:8">
      <c r="A153" s="232">
        <v>2012699</v>
      </c>
      <c r="B153" s="232" t="s">
        <v>358</v>
      </c>
      <c r="C153" s="135"/>
      <c r="D153" s="135"/>
      <c r="E153" s="150"/>
      <c r="F153" s="135"/>
      <c r="G153" s="42"/>
      <c r="H153" s="42"/>
    </row>
    <row r="154" s="216" customFormat="1" customHeight="1" spans="1:8">
      <c r="A154" s="232">
        <v>20128</v>
      </c>
      <c r="B154" s="209" t="s">
        <v>359</v>
      </c>
      <c r="C154" s="100">
        <f>SUM(C155:C160)</f>
        <v>97</v>
      </c>
      <c r="D154" s="100">
        <f>SUM(D155:D160)</f>
        <v>81</v>
      </c>
      <c r="E154" s="141">
        <v>94</v>
      </c>
      <c r="F154" s="100">
        <v>94</v>
      </c>
      <c r="G154" s="42">
        <f>ROUND(F154/E154*100,1)</f>
        <v>100</v>
      </c>
      <c r="H154" s="42">
        <f>ROUND((F154-C154)/C154*100,1)</f>
        <v>-3.1</v>
      </c>
    </row>
    <row r="155" s="216" customFormat="1" customHeight="1" spans="1:8">
      <c r="A155" s="232">
        <v>2012801</v>
      </c>
      <c r="B155" s="232" t="s">
        <v>270</v>
      </c>
      <c r="C155" s="135">
        <v>90</v>
      </c>
      <c r="D155" s="135">
        <v>80</v>
      </c>
      <c r="E155" s="150"/>
      <c r="F155" s="135">
        <v>88</v>
      </c>
      <c r="G155" s="42"/>
      <c r="H155" s="42">
        <f>ROUND((F155-C155)/C155*100,1)</f>
        <v>-2.2</v>
      </c>
    </row>
    <row r="156" s="216" customFormat="1" customHeight="1" spans="1:8">
      <c r="A156" s="232">
        <v>2012802</v>
      </c>
      <c r="B156" s="232" t="s">
        <v>271</v>
      </c>
      <c r="C156" s="135"/>
      <c r="D156" s="135"/>
      <c r="E156" s="150"/>
      <c r="F156" s="135">
        <v>5</v>
      </c>
      <c r="G156" s="42"/>
      <c r="H156" s="42"/>
    </row>
    <row r="157" s="216" customFormat="1" customHeight="1" spans="1:8">
      <c r="A157" s="232">
        <v>2012803</v>
      </c>
      <c r="B157" s="232" t="s">
        <v>272</v>
      </c>
      <c r="C157" s="135"/>
      <c r="D157" s="135"/>
      <c r="E157" s="150"/>
      <c r="F157" s="135"/>
      <c r="G157" s="42"/>
      <c r="H157" s="42"/>
    </row>
    <row r="158" s="216" customFormat="1" customHeight="1" spans="1:8">
      <c r="A158" s="232">
        <v>2012804</v>
      </c>
      <c r="B158" s="232" t="s">
        <v>284</v>
      </c>
      <c r="C158" s="135"/>
      <c r="D158" s="135"/>
      <c r="E158" s="150"/>
      <c r="F158" s="135"/>
      <c r="G158" s="42"/>
      <c r="H158" s="42"/>
    </row>
    <row r="159" s="216" customFormat="1" customHeight="1" spans="1:8">
      <c r="A159" s="232">
        <v>2012850</v>
      </c>
      <c r="B159" s="232" t="s">
        <v>279</v>
      </c>
      <c r="C159" s="135"/>
      <c r="D159" s="135"/>
      <c r="E159" s="150"/>
      <c r="F159" s="135"/>
      <c r="G159" s="42"/>
      <c r="H159" s="42"/>
    </row>
    <row r="160" s="216" customFormat="1" customHeight="1" spans="1:8">
      <c r="A160" s="232">
        <v>2012899</v>
      </c>
      <c r="B160" s="232" t="s">
        <v>360</v>
      </c>
      <c r="C160" s="135">
        <v>7</v>
      </c>
      <c r="D160" s="135">
        <v>1</v>
      </c>
      <c r="E160" s="150"/>
      <c r="F160" s="135">
        <v>1</v>
      </c>
      <c r="G160" s="42"/>
      <c r="H160" s="42">
        <f>ROUND((F160-C160)/C160*100,1)</f>
        <v>-85.7</v>
      </c>
    </row>
    <row r="161" s="216" customFormat="1" customHeight="1" spans="1:8">
      <c r="A161" s="232">
        <v>20129</v>
      </c>
      <c r="B161" s="209" t="s">
        <v>361</v>
      </c>
      <c r="C161" s="100">
        <f>SUM(C162:C167)</f>
        <v>344</v>
      </c>
      <c r="D161" s="100">
        <f>SUM(D162:D167)</f>
        <v>268</v>
      </c>
      <c r="E161" s="141">
        <v>512</v>
      </c>
      <c r="F161" s="100">
        <v>512</v>
      </c>
      <c r="G161" s="42">
        <f>ROUND(F161/E161*100,1)</f>
        <v>100</v>
      </c>
      <c r="H161" s="42">
        <f>ROUND((F161-C161)/C161*100,1)</f>
        <v>48.8</v>
      </c>
    </row>
    <row r="162" s="216" customFormat="1" customHeight="1" spans="1:8">
      <c r="A162" s="232">
        <v>2012901</v>
      </c>
      <c r="B162" s="232" t="s">
        <v>270</v>
      </c>
      <c r="C162" s="135">
        <v>195</v>
      </c>
      <c r="D162" s="135">
        <v>203</v>
      </c>
      <c r="E162" s="150"/>
      <c r="F162" s="135">
        <v>424</v>
      </c>
      <c r="G162" s="42"/>
      <c r="H162" s="42">
        <f t="shared" ref="H162:H225" si="2">ROUND((F162-C162)/C162*100,1)</f>
        <v>117.4</v>
      </c>
    </row>
    <row r="163" s="216" customFormat="1" customHeight="1" spans="1:8">
      <c r="A163" s="232">
        <v>2012902</v>
      </c>
      <c r="B163" s="232" t="s">
        <v>271</v>
      </c>
      <c r="C163" s="135">
        <v>119</v>
      </c>
      <c r="D163" s="135">
        <v>47</v>
      </c>
      <c r="E163" s="150"/>
      <c r="F163" s="135">
        <v>51</v>
      </c>
      <c r="G163" s="42"/>
      <c r="H163" s="42">
        <f t="shared" si="2"/>
        <v>-57.1</v>
      </c>
    </row>
    <row r="164" s="216" customFormat="1" customHeight="1" spans="1:8">
      <c r="A164" s="232">
        <v>2012903</v>
      </c>
      <c r="B164" s="232" t="s">
        <v>272</v>
      </c>
      <c r="C164" s="135"/>
      <c r="D164" s="135"/>
      <c r="E164" s="150"/>
      <c r="F164" s="135"/>
      <c r="G164" s="42"/>
      <c r="H164" s="42"/>
    </row>
    <row r="165" s="216" customFormat="1" customHeight="1" spans="1:8">
      <c r="A165" s="232">
        <v>2012906</v>
      </c>
      <c r="B165" s="232" t="s">
        <v>362</v>
      </c>
      <c r="C165" s="135"/>
      <c r="D165" s="135">
        <v>13</v>
      </c>
      <c r="E165" s="150"/>
      <c r="F165" s="135">
        <v>12</v>
      </c>
      <c r="G165" s="42"/>
      <c r="H165" s="42"/>
    </row>
    <row r="166" s="216" customFormat="1" customHeight="1" spans="1:8">
      <c r="A166" s="232">
        <v>2012950</v>
      </c>
      <c r="B166" s="232" t="s">
        <v>279</v>
      </c>
      <c r="C166" s="135">
        <v>6</v>
      </c>
      <c r="D166" s="135"/>
      <c r="E166" s="150"/>
      <c r="F166" s="135"/>
      <c r="G166" s="42"/>
      <c r="H166" s="42">
        <f t="shared" si="2"/>
        <v>-100</v>
      </c>
    </row>
    <row r="167" s="216" customFormat="1" customHeight="1" spans="1:8">
      <c r="A167" s="232">
        <v>2012999</v>
      </c>
      <c r="B167" s="232" t="s">
        <v>363</v>
      </c>
      <c r="C167" s="135">
        <v>24</v>
      </c>
      <c r="D167" s="135">
        <v>5</v>
      </c>
      <c r="E167" s="150"/>
      <c r="F167" s="135">
        <v>25</v>
      </c>
      <c r="G167" s="42"/>
      <c r="H167" s="42">
        <f t="shared" si="2"/>
        <v>4.2</v>
      </c>
    </row>
    <row r="168" s="216" customFormat="1" customHeight="1" spans="1:8">
      <c r="A168" s="232">
        <v>20131</v>
      </c>
      <c r="B168" s="209" t="s">
        <v>364</v>
      </c>
      <c r="C168" s="100">
        <f>SUM(C169:C174)</f>
        <v>654</v>
      </c>
      <c r="D168" s="100">
        <f>SUM(D169:D174)</f>
        <v>404</v>
      </c>
      <c r="E168" s="141">
        <v>592</v>
      </c>
      <c r="F168" s="100">
        <v>592</v>
      </c>
      <c r="G168" s="42">
        <f>ROUND(F168/E168*100,1)</f>
        <v>100</v>
      </c>
      <c r="H168" s="42">
        <f t="shared" si="2"/>
        <v>-9.5</v>
      </c>
    </row>
    <row r="169" s="216" customFormat="1" customHeight="1" spans="1:8">
      <c r="A169" s="232">
        <v>2013101</v>
      </c>
      <c r="B169" s="232" t="s">
        <v>270</v>
      </c>
      <c r="C169" s="135">
        <v>444</v>
      </c>
      <c r="D169" s="135">
        <v>393</v>
      </c>
      <c r="E169" s="150"/>
      <c r="F169" s="135">
        <v>481</v>
      </c>
      <c r="G169" s="42"/>
      <c r="H169" s="42">
        <f t="shared" si="2"/>
        <v>8.3</v>
      </c>
    </row>
    <row r="170" s="216" customFormat="1" customHeight="1" spans="1:8">
      <c r="A170" s="232">
        <v>2013102</v>
      </c>
      <c r="B170" s="232" t="s">
        <v>271</v>
      </c>
      <c r="C170" s="135">
        <v>193</v>
      </c>
      <c r="D170" s="135">
        <v>11</v>
      </c>
      <c r="E170" s="150"/>
      <c r="F170" s="135">
        <v>106</v>
      </c>
      <c r="G170" s="42"/>
      <c r="H170" s="42">
        <f t="shared" si="2"/>
        <v>-45.1</v>
      </c>
    </row>
    <row r="171" s="216" customFormat="1" ht="17.25" customHeight="1" spans="1:8">
      <c r="A171" s="232">
        <v>2013103</v>
      </c>
      <c r="B171" s="232" t="s">
        <v>272</v>
      </c>
      <c r="C171" s="135"/>
      <c r="D171" s="135"/>
      <c r="E171" s="150"/>
      <c r="F171" s="135"/>
      <c r="G171" s="42"/>
      <c r="H171" s="42"/>
    </row>
    <row r="172" s="216" customFormat="1" customHeight="1" spans="1:8">
      <c r="A172" s="232">
        <v>2013105</v>
      </c>
      <c r="B172" s="232" t="s">
        <v>365</v>
      </c>
      <c r="C172" s="135">
        <v>11</v>
      </c>
      <c r="D172" s="135"/>
      <c r="E172" s="150"/>
      <c r="F172" s="135">
        <v>5</v>
      </c>
      <c r="G172" s="42"/>
      <c r="H172" s="42">
        <f t="shared" si="2"/>
        <v>-54.5</v>
      </c>
    </row>
    <row r="173" s="216" customFormat="1" customHeight="1" spans="1:8">
      <c r="A173" s="232">
        <v>2013150</v>
      </c>
      <c r="B173" s="232" t="s">
        <v>279</v>
      </c>
      <c r="C173" s="135"/>
      <c r="D173" s="135"/>
      <c r="E173" s="150"/>
      <c r="F173" s="135"/>
      <c r="G173" s="42"/>
      <c r="H173" s="42"/>
    </row>
    <row r="174" s="216" customFormat="1" customHeight="1" spans="1:8">
      <c r="A174" s="232">
        <v>2013199</v>
      </c>
      <c r="B174" s="232" t="s">
        <v>366</v>
      </c>
      <c r="C174" s="135">
        <v>6</v>
      </c>
      <c r="D174" s="135"/>
      <c r="E174" s="150"/>
      <c r="F174" s="135"/>
      <c r="G174" s="42"/>
      <c r="H174" s="42">
        <f t="shared" si="2"/>
        <v>-100</v>
      </c>
    </row>
    <row r="175" s="216" customFormat="1" customHeight="1" spans="1:8">
      <c r="A175" s="232">
        <v>20132</v>
      </c>
      <c r="B175" s="209" t="s">
        <v>367</v>
      </c>
      <c r="C175" s="100">
        <f>SUM(C176:C181)</f>
        <v>3112</v>
      </c>
      <c r="D175" s="100">
        <f>SUM(D176:D181)</f>
        <v>4566</v>
      </c>
      <c r="E175" s="141">
        <v>3814</v>
      </c>
      <c r="F175" s="100">
        <v>3814</v>
      </c>
      <c r="G175" s="42">
        <f>ROUND(F175/E175*100,1)</f>
        <v>100</v>
      </c>
      <c r="H175" s="42">
        <f t="shared" si="2"/>
        <v>22.6</v>
      </c>
    </row>
    <row r="176" s="216" customFormat="1" customHeight="1" spans="1:8">
      <c r="A176" s="232">
        <v>2013201</v>
      </c>
      <c r="B176" s="232" t="s">
        <v>270</v>
      </c>
      <c r="C176" s="135">
        <v>360</v>
      </c>
      <c r="D176" s="135">
        <v>3224</v>
      </c>
      <c r="E176" s="150"/>
      <c r="F176" s="135">
        <v>2188</v>
      </c>
      <c r="G176" s="42"/>
      <c r="H176" s="42">
        <f t="shared" si="2"/>
        <v>507.8</v>
      </c>
    </row>
    <row r="177" s="216" customFormat="1" customHeight="1" spans="1:8">
      <c r="A177" s="232">
        <v>2013202</v>
      </c>
      <c r="B177" s="232" t="s">
        <v>271</v>
      </c>
      <c r="C177" s="135">
        <v>2745</v>
      </c>
      <c r="D177" s="135">
        <v>1271</v>
      </c>
      <c r="E177" s="150"/>
      <c r="F177" s="135">
        <v>1590</v>
      </c>
      <c r="G177" s="42"/>
      <c r="H177" s="42">
        <f t="shared" si="2"/>
        <v>-42.1</v>
      </c>
    </row>
    <row r="178" s="216" customFormat="1" customHeight="1" spans="1:8">
      <c r="A178" s="232">
        <v>2013203</v>
      </c>
      <c r="B178" s="232" t="s">
        <v>272</v>
      </c>
      <c r="C178" s="135"/>
      <c r="D178" s="135"/>
      <c r="E178" s="150"/>
      <c r="F178" s="135"/>
      <c r="G178" s="42"/>
      <c r="H178" s="42"/>
    </row>
    <row r="179" s="216" customFormat="1" customHeight="1" spans="1:8">
      <c r="A179" s="232">
        <v>2013204</v>
      </c>
      <c r="B179" s="232" t="s">
        <v>368</v>
      </c>
      <c r="C179" s="135"/>
      <c r="D179" s="135"/>
      <c r="E179" s="150"/>
      <c r="F179" s="135"/>
      <c r="G179" s="42"/>
      <c r="H179" s="42"/>
    </row>
    <row r="180" s="216" customFormat="1" customHeight="1" spans="1:8">
      <c r="A180" s="232">
        <v>2013250</v>
      </c>
      <c r="B180" s="232" t="s">
        <v>279</v>
      </c>
      <c r="C180" s="135">
        <v>7</v>
      </c>
      <c r="D180" s="135"/>
      <c r="E180" s="150"/>
      <c r="F180" s="135"/>
      <c r="G180" s="42"/>
      <c r="H180" s="42">
        <f t="shared" si="2"/>
        <v>-100</v>
      </c>
    </row>
    <row r="181" s="216" customFormat="1" customHeight="1" spans="1:8">
      <c r="A181" s="232">
        <v>2013299</v>
      </c>
      <c r="B181" s="232" t="s">
        <v>369</v>
      </c>
      <c r="C181" s="135"/>
      <c r="D181" s="135">
        <v>71</v>
      </c>
      <c r="E181" s="150"/>
      <c r="F181" s="135">
        <v>36</v>
      </c>
      <c r="G181" s="42"/>
      <c r="H181" s="42"/>
    </row>
    <row r="182" s="216" customFormat="1" customHeight="1" spans="1:8">
      <c r="A182" s="232">
        <v>20133</v>
      </c>
      <c r="B182" s="209" t="s">
        <v>370</v>
      </c>
      <c r="C182" s="100">
        <f>SUM(C183:C188)</f>
        <v>379</v>
      </c>
      <c r="D182" s="100">
        <f>SUM(D183:D188)</f>
        <v>189</v>
      </c>
      <c r="E182" s="141">
        <v>321</v>
      </c>
      <c r="F182" s="100">
        <v>321</v>
      </c>
      <c r="G182" s="42">
        <f>ROUND(F182/E182*100,1)</f>
        <v>100</v>
      </c>
      <c r="H182" s="42">
        <f t="shared" si="2"/>
        <v>-15.3</v>
      </c>
    </row>
    <row r="183" s="216" customFormat="1" customHeight="1" spans="1:8">
      <c r="A183" s="232">
        <v>2013301</v>
      </c>
      <c r="B183" s="232" t="s">
        <v>270</v>
      </c>
      <c r="C183" s="135">
        <v>61</v>
      </c>
      <c r="D183" s="135">
        <v>188</v>
      </c>
      <c r="E183" s="150"/>
      <c r="F183" s="135">
        <v>215</v>
      </c>
      <c r="G183" s="42"/>
      <c r="H183" s="42">
        <f t="shared" si="2"/>
        <v>252.5</v>
      </c>
    </row>
    <row r="184" s="216" customFormat="1" customHeight="1" spans="1:8">
      <c r="A184" s="232">
        <v>2013302</v>
      </c>
      <c r="B184" s="232" t="s">
        <v>271</v>
      </c>
      <c r="C184" s="135">
        <v>275</v>
      </c>
      <c r="D184" s="135"/>
      <c r="E184" s="150"/>
      <c r="F184" s="135">
        <v>65</v>
      </c>
      <c r="G184" s="42"/>
      <c r="H184" s="42">
        <f t="shared" si="2"/>
        <v>-76.4</v>
      </c>
    </row>
    <row r="185" s="216" customFormat="1" customHeight="1" spans="1:8">
      <c r="A185" s="232">
        <v>2013303</v>
      </c>
      <c r="B185" s="232" t="s">
        <v>272</v>
      </c>
      <c r="C185" s="135"/>
      <c r="D185" s="135"/>
      <c r="E185" s="150"/>
      <c r="F185" s="135"/>
      <c r="G185" s="42"/>
      <c r="H185" s="42"/>
    </row>
    <row r="186" s="216" customFormat="1" customHeight="1" spans="1:8">
      <c r="A186" s="232">
        <v>2013304</v>
      </c>
      <c r="B186" s="232" t="s">
        <v>371</v>
      </c>
      <c r="C186" s="135">
        <v>36</v>
      </c>
      <c r="D186" s="135">
        <v>1</v>
      </c>
      <c r="E186" s="150"/>
      <c r="F186" s="135">
        <v>38</v>
      </c>
      <c r="G186" s="42"/>
      <c r="H186" s="42">
        <f t="shared" si="2"/>
        <v>5.6</v>
      </c>
    </row>
    <row r="187" s="216" customFormat="1" customHeight="1" spans="1:8">
      <c r="A187" s="232">
        <v>2013350</v>
      </c>
      <c r="B187" s="232" t="s">
        <v>279</v>
      </c>
      <c r="C187" s="135">
        <v>7</v>
      </c>
      <c r="D187" s="135"/>
      <c r="E187" s="150"/>
      <c r="F187" s="135"/>
      <c r="G187" s="42"/>
      <c r="H187" s="42">
        <f t="shared" si="2"/>
        <v>-100</v>
      </c>
    </row>
    <row r="188" s="216" customFormat="1" customHeight="1" spans="1:8">
      <c r="A188" s="232">
        <v>2013399</v>
      </c>
      <c r="B188" s="232" t="s">
        <v>372</v>
      </c>
      <c r="C188" s="135"/>
      <c r="D188" s="135"/>
      <c r="E188" s="150"/>
      <c r="F188" s="135">
        <v>3</v>
      </c>
      <c r="G188" s="42"/>
      <c r="H188" s="42"/>
    </row>
    <row r="189" s="216" customFormat="1" customHeight="1" spans="1:8">
      <c r="A189" s="232">
        <v>20134</v>
      </c>
      <c r="B189" s="209" t="s">
        <v>373</v>
      </c>
      <c r="C189" s="100">
        <f>SUM(C190:C196)</f>
        <v>234</v>
      </c>
      <c r="D189" s="100">
        <f>SUM(D190:D196)</f>
        <v>137</v>
      </c>
      <c r="E189" s="141">
        <v>199</v>
      </c>
      <c r="F189" s="100">
        <v>199</v>
      </c>
      <c r="G189" s="42">
        <f>ROUND(F189/E189*100,1)</f>
        <v>100</v>
      </c>
      <c r="H189" s="42">
        <f t="shared" si="2"/>
        <v>-15</v>
      </c>
    </row>
    <row r="190" s="216" customFormat="1" customHeight="1" spans="1:8">
      <c r="A190" s="232">
        <v>2013401</v>
      </c>
      <c r="B190" s="232" t="s">
        <v>270</v>
      </c>
      <c r="C190" s="135">
        <v>182</v>
      </c>
      <c r="D190" s="135">
        <v>134</v>
      </c>
      <c r="E190" s="150"/>
      <c r="F190" s="135">
        <v>157</v>
      </c>
      <c r="G190" s="42"/>
      <c r="H190" s="42">
        <f t="shared" si="2"/>
        <v>-13.7</v>
      </c>
    </row>
    <row r="191" s="216" customFormat="1" customHeight="1" spans="1:8">
      <c r="A191" s="232">
        <v>2013402</v>
      </c>
      <c r="B191" s="232" t="s">
        <v>271</v>
      </c>
      <c r="C191" s="135">
        <v>38</v>
      </c>
      <c r="D191" s="135"/>
      <c r="E191" s="150"/>
      <c r="F191" s="135">
        <v>23</v>
      </c>
      <c r="G191" s="42"/>
      <c r="H191" s="42">
        <f t="shared" si="2"/>
        <v>-39.5</v>
      </c>
    </row>
    <row r="192" s="216" customFormat="1" customHeight="1" spans="1:8">
      <c r="A192" s="232">
        <v>2013403</v>
      </c>
      <c r="B192" s="232" t="s">
        <v>272</v>
      </c>
      <c r="C192" s="135"/>
      <c r="D192" s="135"/>
      <c r="E192" s="150"/>
      <c r="F192" s="135"/>
      <c r="G192" s="42"/>
      <c r="H192" s="42"/>
    </row>
    <row r="193" s="216" customFormat="1" customHeight="1" spans="1:8">
      <c r="A193" s="232">
        <v>2013404</v>
      </c>
      <c r="B193" s="232" t="s">
        <v>374</v>
      </c>
      <c r="C193" s="135"/>
      <c r="D193" s="135">
        <v>3</v>
      </c>
      <c r="E193" s="150"/>
      <c r="F193" s="135">
        <v>4</v>
      </c>
      <c r="G193" s="42"/>
      <c r="H193" s="42"/>
    </row>
    <row r="194" s="216" customFormat="1" customHeight="1" spans="1:8">
      <c r="A194" s="232">
        <v>2013405</v>
      </c>
      <c r="B194" s="232" t="s">
        <v>375</v>
      </c>
      <c r="C194" s="135"/>
      <c r="D194" s="135"/>
      <c r="E194" s="150"/>
      <c r="F194" s="135"/>
      <c r="G194" s="42"/>
      <c r="H194" s="42"/>
    </row>
    <row r="195" s="216" customFormat="1" customHeight="1" spans="1:8">
      <c r="A195" s="232">
        <v>2013450</v>
      </c>
      <c r="B195" s="232" t="s">
        <v>279</v>
      </c>
      <c r="C195" s="135"/>
      <c r="D195" s="135"/>
      <c r="E195" s="150"/>
      <c r="F195" s="135"/>
      <c r="G195" s="42"/>
      <c r="H195" s="42"/>
    </row>
    <row r="196" s="216" customFormat="1" customHeight="1" spans="1:8">
      <c r="A196" s="232">
        <v>2013499</v>
      </c>
      <c r="B196" s="232" t="s">
        <v>376</v>
      </c>
      <c r="C196" s="135">
        <v>14</v>
      </c>
      <c r="D196" s="135"/>
      <c r="E196" s="150"/>
      <c r="F196" s="135">
        <v>15</v>
      </c>
      <c r="G196" s="42"/>
      <c r="H196" s="42">
        <f t="shared" si="2"/>
        <v>7.1</v>
      </c>
    </row>
    <row r="197" s="216" customFormat="1" customHeight="1" spans="1:8">
      <c r="A197" s="232">
        <v>20135</v>
      </c>
      <c r="B197" s="209" t="s">
        <v>377</v>
      </c>
      <c r="C197" s="100">
        <v>0</v>
      </c>
      <c r="D197" s="100">
        <f>SUM(D198:D202)</f>
        <v>0</v>
      </c>
      <c r="E197" s="141">
        <v>0</v>
      </c>
      <c r="F197" s="100">
        <v>0</v>
      </c>
      <c r="G197" s="42"/>
      <c r="H197" s="42"/>
    </row>
    <row r="198" s="216" customFormat="1" customHeight="1" spans="1:8">
      <c r="A198" s="232">
        <v>2013501</v>
      </c>
      <c r="B198" s="232" t="s">
        <v>270</v>
      </c>
      <c r="C198" s="135"/>
      <c r="D198" s="135"/>
      <c r="E198" s="150"/>
      <c r="F198" s="135"/>
      <c r="G198" s="42"/>
      <c r="H198" s="42"/>
    </row>
    <row r="199" s="216" customFormat="1" customHeight="1" spans="1:8">
      <c r="A199" s="232">
        <v>2013502</v>
      </c>
      <c r="B199" s="232" t="s">
        <v>271</v>
      </c>
      <c r="C199" s="135"/>
      <c r="D199" s="135"/>
      <c r="E199" s="150"/>
      <c r="F199" s="135"/>
      <c r="G199" s="42"/>
      <c r="H199" s="42"/>
    </row>
    <row r="200" s="216" customFormat="1" customHeight="1" spans="1:8">
      <c r="A200" s="232">
        <v>2013503</v>
      </c>
      <c r="B200" s="232" t="s">
        <v>272</v>
      </c>
      <c r="C200" s="135"/>
      <c r="D200" s="135"/>
      <c r="E200" s="150"/>
      <c r="F200" s="135"/>
      <c r="G200" s="42"/>
      <c r="H200" s="42"/>
    </row>
    <row r="201" s="216" customFormat="1" customHeight="1" spans="1:8">
      <c r="A201" s="232">
        <v>2013550</v>
      </c>
      <c r="B201" s="232" t="s">
        <v>279</v>
      </c>
      <c r="C201" s="135"/>
      <c r="D201" s="135"/>
      <c r="E201" s="150"/>
      <c r="F201" s="135"/>
      <c r="G201" s="42"/>
      <c r="H201" s="42"/>
    </row>
    <row r="202" s="216" customFormat="1" customHeight="1" spans="1:8">
      <c r="A202" s="232">
        <v>2013599</v>
      </c>
      <c r="B202" s="232" t="s">
        <v>378</v>
      </c>
      <c r="C202" s="135"/>
      <c r="D202" s="135"/>
      <c r="E202" s="150"/>
      <c r="F202" s="135"/>
      <c r="G202" s="42"/>
      <c r="H202" s="42"/>
    </row>
    <row r="203" s="216" customFormat="1" customHeight="1" spans="1:8">
      <c r="A203" s="232">
        <v>20136</v>
      </c>
      <c r="B203" s="209" t="s">
        <v>379</v>
      </c>
      <c r="C203" s="100">
        <v>1680</v>
      </c>
      <c r="D203" s="100">
        <f>SUM(D204:D208)</f>
        <v>1262</v>
      </c>
      <c r="E203" s="141">
        <v>1349</v>
      </c>
      <c r="F203" s="100">
        <v>1349</v>
      </c>
      <c r="G203" s="42">
        <f>ROUND(F203/E203*100,1)</f>
        <v>100</v>
      </c>
      <c r="H203" s="42">
        <f t="shared" si="2"/>
        <v>-19.7</v>
      </c>
    </row>
    <row r="204" s="216" customFormat="1" customHeight="1" spans="1:8">
      <c r="A204" s="232">
        <v>2013601</v>
      </c>
      <c r="B204" s="232" t="s">
        <v>270</v>
      </c>
      <c r="C204" s="135">
        <v>482</v>
      </c>
      <c r="D204" s="135">
        <v>436</v>
      </c>
      <c r="E204" s="150"/>
      <c r="F204" s="135">
        <v>520</v>
      </c>
      <c r="G204" s="42"/>
      <c r="H204" s="42">
        <f t="shared" si="2"/>
        <v>7.9</v>
      </c>
    </row>
    <row r="205" s="216" customFormat="1" customHeight="1" spans="1:8">
      <c r="A205" s="232">
        <v>2013602</v>
      </c>
      <c r="B205" s="232" t="s">
        <v>271</v>
      </c>
      <c r="C205" s="135">
        <v>855</v>
      </c>
      <c r="D205" s="135">
        <v>547</v>
      </c>
      <c r="E205" s="150"/>
      <c r="F205" s="135">
        <v>544</v>
      </c>
      <c r="G205" s="42"/>
      <c r="H205" s="42">
        <f t="shared" si="2"/>
        <v>-36.4</v>
      </c>
    </row>
    <row r="206" s="216" customFormat="1" customHeight="1" spans="1:8">
      <c r="A206" s="232">
        <v>2013603</v>
      </c>
      <c r="B206" s="232" t="s">
        <v>272</v>
      </c>
      <c r="C206" s="135"/>
      <c r="D206" s="135"/>
      <c r="E206" s="150"/>
      <c r="F206" s="135"/>
      <c r="G206" s="42"/>
      <c r="H206" s="42"/>
    </row>
    <row r="207" s="216" customFormat="1" customHeight="1" spans="1:8">
      <c r="A207" s="232">
        <v>2013650</v>
      </c>
      <c r="B207" s="232" t="s">
        <v>279</v>
      </c>
      <c r="C207" s="135">
        <v>343</v>
      </c>
      <c r="D207" s="135">
        <v>279</v>
      </c>
      <c r="E207" s="150"/>
      <c r="F207" s="135">
        <v>285</v>
      </c>
      <c r="G207" s="42"/>
      <c r="H207" s="42">
        <f t="shared" si="2"/>
        <v>-16.9</v>
      </c>
    </row>
    <row r="208" s="216" customFormat="1" customHeight="1" spans="1:8">
      <c r="A208" s="232">
        <v>2013699</v>
      </c>
      <c r="B208" s="232" t="s">
        <v>380</v>
      </c>
      <c r="C208" s="135"/>
      <c r="D208" s="135"/>
      <c r="E208" s="150"/>
      <c r="F208" s="135"/>
      <c r="G208" s="42"/>
      <c r="H208" s="42"/>
    </row>
    <row r="209" s="216" customFormat="1" customHeight="1" spans="1:8">
      <c r="A209" s="232">
        <v>20137</v>
      </c>
      <c r="B209" s="209" t="s">
        <v>381</v>
      </c>
      <c r="C209" s="100">
        <v>14</v>
      </c>
      <c r="D209" s="100">
        <f>SUM(D210:D215)</f>
        <v>0</v>
      </c>
      <c r="E209" s="141">
        <v>0</v>
      </c>
      <c r="F209" s="100">
        <v>0</v>
      </c>
      <c r="G209" s="42"/>
      <c r="H209" s="42">
        <f t="shared" si="2"/>
        <v>-100</v>
      </c>
    </row>
    <row r="210" s="216" customFormat="1" customHeight="1" spans="1:8">
      <c r="A210" s="232">
        <v>2013701</v>
      </c>
      <c r="B210" s="232" t="s">
        <v>270</v>
      </c>
      <c r="C210" s="135"/>
      <c r="D210" s="135"/>
      <c r="E210" s="150"/>
      <c r="F210" s="135"/>
      <c r="G210" s="42"/>
      <c r="H210" s="42"/>
    </row>
    <row r="211" s="216" customFormat="1" customHeight="1" spans="1:8">
      <c r="A211" s="232">
        <v>2013702</v>
      </c>
      <c r="B211" s="232" t="s">
        <v>271</v>
      </c>
      <c r="C211" s="135"/>
      <c r="D211" s="135"/>
      <c r="E211" s="150"/>
      <c r="F211" s="135"/>
      <c r="G211" s="42"/>
      <c r="H211" s="42"/>
    </row>
    <row r="212" s="216" customFormat="1" customHeight="1" spans="1:8">
      <c r="A212" s="232">
        <v>2013703</v>
      </c>
      <c r="B212" s="232" t="s">
        <v>272</v>
      </c>
      <c r="C212" s="135"/>
      <c r="D212" s="135"/>
      <c r="E212" s="150"/>
      <c r="F212" s="135"/>
      <c r="G212" s="42"/>
      <c r="H212" s="42"/>
    </row>
    <row r="213" s="216" customFormat="1" customHeight="1" spans="1:8">
      <c r="A213" s="232">
        <v>2013704</v>
      </c>
      <c r="B213" s="232" t="s">
        <v>382</v>
      </c>
      <c r="C213" s="135">
        <v>14</v>
      </c>
      <c r="D213" s="135"/>
      <c r="E213" s="150"/>
      <c r="F213" s="135"/>
      <c r="G213" s="42"/>
      <c r="H213" s="42">
        <f t="shared" si="2"/>
        <v>-100</v>
      </c>
    </row>
    <row r="214" s="216" customFormat="1" customHeight="1" spans="1:8">
      <c r="A214" s="232">
        <v>2013750</v>
      </c>
      <c r="B214" s="232" t="s">
        <v>279</v>
      </c>
      <c r="C214" s="135"/>
      <c r="D214" s="135"/>
      <c r="E214" s="150"/>
      <c r="F214" s="135"/>
      <c r="G214" s="42"/>
      <c r="H214" s="42"/>
    </row>
    <row r="215" s="216" customFormat="1" customHeight="1" spans="1:8">
      <c r="A215" s="232">
        <v>2013799</v>
      </c>
      <c r="B215" s="232" t="s">
        <v>383</v>
      </c>
      <c r="C215" s="135"/>
      <c r="D215" s="135"/>
      <c r="E215" s="150"/>
      <c r="F215" s="135"/>
      <c r="G215" s="42"/>
      <c r="H215" s="42"/>
    </row>
    <row r="216" s="216" customFormat="1" customHeight="1" spans="1:8">
      <c r="A216" s="232">
        <v>20138</v>
      </c>
      <c r="B216" s="209" t="s">
        <v>384</v>
      </c>
      <c r="C216" s="100">
        <v>1952</v>
      </c>
      <c r="D216" s="100">
        <f>SUM(D217:D230)</f>
        <v>1596</v>
      </c>
      <c r="E216" s="141">
        <v>1869</v>
      </c>
      <c r="F216" s="100">
        <v>1869</v>
      </c>
      <c r="G216" s="42">
        <f>ROUND(F216/E216*100,1)</f>
        <v>100</v>
      </c>
      <c r="H216" s="42">
        <f t="shared" si="2"/>
        <v>-4.3</v>
      </c>
    </row>
    <row r="217" s="216" customFormat="1" customHeight="1" spans="1:8">
      <c r="A217" s="232">
        <v>2013801</v>
      </c>
      <c r="B217" s="232" t="s">
        <v>270</v>
      </c>
      <c r="C217" s="135">
        <v>1511</v>
      </c>
      <c r="D217" s="135">
        <v>1370</v>
      </c>
      <c r="E217" s="150"/>
      <c r="F217" s="135">
        <v>1555</v>
      </c>
      <c r="G217" s="42"/>
      <c r="H217" s="42">
        <f t="shared" si="2"/>
        <v>2.9</v>
      </c>
    </row>
    <row r="218" s="216" customFormat="1" customHeight="1" spans="1:8">
      <c r="A218" s="232">
        <v>2013802</v>
      </c>
      <c r="B218" s="232" t="s">
        <v>271</v>
      </c>
      <c r="C218" s="135">
        <v>194</v>
      </c>
      <c r="D218" s="135">
        <v>28</v>
      </c>
      <c r="E218" s="150"/>
      <c r="F218" s="135">
        <v>134</v>
      </c>
      <c r="G218" s="42"/>
      <c r="H218" s="42">
        <f t="shared" si="2"/>
        <v>-30.9</v>
      </c>
    </row>
    <row r="219" s="216" customFormat="1" customHeight="1" spans="1:8">
      <c r="A219" s="232">
        <v>2013803</v>
      </c>
      <c r="B219" s="232" t="s">
        <v>272</v>
      </c>
      <c r="C219" s="135"/>
      <c r="D219" s="135"/>
      <c r="E219" s="150"/>
      <c r="F219" s="135"/>
      <c r="G219" s="42"/>
      <c r="H219" s="42"/>
    </row>
    <row r="220" s="216" customFormat="1" customHeight="1" spans="1:8">
      <c r="A220" s="232">
        <v>2013804</v>
      </c>
      <c r="B220" s="232" t="s">
        <v>385</v>
      </c>
      <c r="C220" s="135"/>
      <c r="D220" s="135"/>
      <c r="E220" s="150"/>
      <c r="F220" s="135"/>
      <c r="G220" s="42"/>
      <c r="H220" s="42"/>
    </row>
    <row r="221" s="216" customFormat="1" customHeight="1" spans="1:8">
      <c r="A221" s="232">
        <v>2013805</v>
      </c>
      <c r="B221" s="232" t="s">
        <v>386</v>
      </c>
      <c r="C221" s="135">
        <v>95</v>
      </c>
      <c r="D221" s="135"/>
      <c r="E221" s="150"/>
      <c r="F221" s="135"/>
      <c r="G221" s="42"/>
      <c r="H221" s="42">
        <f t="shared" si="2"/>
        <v>-100</v>
      </c>
    </row>
    <row r="222" s="216" customFormat="1" customHeight="1" spans="1:8">
      <c r="A222" s="232">
        <v>2013808</v>
      </c>
      <c r="B222" s="232" t="s">
        <v>311</v>
      </c>
      <c r="C222" s="135"/>
      <c r="D222" s="135"/>
      <c r="E222" s="150"/>
      <c r="F222" s="135"/>
      <c r="G222" s="42"/>
      <c r="H222" s="42"/>
    </row>
    <row r="223" s="216" customFormat="1" customHeight="1" spans="1:8">
      <c r="A223" s="232">
        <v>2013810</v>
      </c>
      <c r="B223" s="232" t="s">
        <v>387</v>
      </c>
      <c r="C223" s="135"/>
      <c r="D223" s="135"/>
      <c r="E223" s="150"/>
      <c r="F223" s="135"/>
      <c r="G223" s="42"/>
      <c r="H223" s="42"/>
    </row>
    <row r="224" s="216" customFormat="1" customHeight="1" spans="1:8">
      <c r="A224" s="232">
        <v>2013812</v>
      </c>
      <c r="B224" s="232" t="s">
        <v>388</v>
      </c>
      <c r="C224" s="135"/>
      <c r="D224" s="135"/>
      <c r="E224" s="150"/>
      <c r="F224" s="135"/>
      <c r="G224" s="42"/>
      <c r="H224" s="42"/>
    </row>
    <row r="225" s="216" customFormat="1" customHeight="1" spans="1:8">
      <c r="A225" s="232">
        <v>2013813</v>
      </c>
      <c r="B225" s="232" t="s">
        <v>389</v>
      </c>
      <c r="C225" s="135"/>
      <c r="D225" s="135"/>
      <c r="E225" s="150"/>
      <c r="F225" s="135"/>
      <c r="G225" s="42"/>
      <c r="H225" s="42"/>
    </row>
    <row r="226" s="216" customFormat="1" customHeight="1" spans="1:8">
      <c r="A226" s="232">
        <v>2013814</v>
      </c>
      <c r="B226" s="232" t="s">
        <v>390</v>
      </c>
      <c r="C226" s="135"/>
      <c r="D226" s="135"/>
      <c r="E226" s="150"/>
      <c r="F226" s="135"/>
      <c r="G226" s="42"/>
      <c r="H226" s="42"/>
    </row>
    <row r="227" s="216" customFormat="1" customHeight="1" spans="1:8">
      <c r="A227" s="232">
        <v>2013815</v>
      </c>
      <c r="B227" s="232" t="s">
        <v>391</v>
      </c>
      <c r="C227" s="135">
        <v>10</v>
      </c>
      <c r="D227" s="135">
        <v>10</v>
      </c>
      <c r="E227" s="150"/>
      <c r="F227" s="135"/>
      <c r="G227" s="42"/>
      <c r="H227" s="42">
        <f>ROUND((F227-C227)/C227*100,1)</f>
        <v>-100</v>
      </c>
    </row>
    <row r="228" s="216" customFormat="1" customHeight="1" spans="1:8">
      <c r="A228" s="232">
        <v>2013816</v>
      </c>
      <c r="B228" s="232" t="s">
        <v>392</v>
      </c>
      <c r="C228" s="135">
        <v>28</v>
      </c>
      <c r="D228" s="135">
        <v>75</v>
      </c>
      <c r="E228" s="150"/>
      <c r="F228" s="135">
        <v>61</v>
      </c>
      <c r="G228" s="42"/>
      <c r="H228" s="42">
        <f>ROUND((F228-C228)/C228*100,1)</f>
        <v>117.9</v>
      </c>
    </row>
    <row r="229" s="216" customFormat="1" customHeight="1" spans="1:8">
      <c r="A229" s="232">
        <v>2013850</v>
      </c>
      <c r="B229" s="232" t="s">
        <v>279</v>
      </c>
      <c r="C229" s="135">
        <v>114</v>
      </c>
      <c r="D229" s="135">
        <v>113</v>
      </c>
      <c r="E229" s="150"/>
      <c r="F229" s="135">
        <v>119</v>
      </c>
      <c r="G229" s="42"/>
      <c r="H229" s="42">
        <f>ROUND((F229-C229)/C229*100,1)</f>
        <v>4.4</v>
      </c>
    </row>
    <row r="230" s="216" customFormat="1" customHeight="1" spans="1:8">
      <c r="A230" s="232">
        <v>2013899</v>
      </c>
      <c r="B230" s="232" t="s">
        <v>393</v>
      </c>
      <c r="C230" s="135"/>
      <c r="D230" s="135"/>
      <c r="E230" s="150"/>
      <c r="F230" s="135"/>
      <c r="G230" s="42"/>
      <c r="H230" s="42"/>
    </row>
    <row r="231" s="216" customFormat="1" customHeight="1" spans="1:8">
      <c r="A231" s="232">
        <v>20140</v>
      </c>
      <c r="B231" s="209" t="s">
        <v>394</v>
      </c>
      <c r="C231" s="100">
        <v>0</v>
      </c>
      <c r="D231" s="100">
        <f>SUM(D232)</f>
        <v>75</v>
      </c>
      <c r="E231" s="141">
        <v>205</v>
      </c>
      <c r="F231" s="100">
        <v>205</v>
      </c>
      <c r="G231" s="42">
        <f>ROUND(F231/E231*100,1)</f>
        <v>100</v>
      </c>
      <c r="H231" s="42"/>
    </row>
    <row r="232" s="216" customFormat="1" customHeight="1" spans="1:8">
      <c r="A232" s="232">
        <v>2014001</v>
      </c>
      <c r="B232" s="232" t="s">
        <v>270</v>
      </c>
      <c r="C232" s="135"/>
      <c r="D232" s="135">
        <v>75</v>
      </c>
      <c r="E232" s="150"/>
      <c r="F232" s="135"/>
      <c r="G232" s="42"/>
      <c r="H232" s="42"/>
    </row>
    <row r="233" s="216" customFormat="1" customHeight="1" spans="1:8">
      <c r="A233" s="232">
        <v>20199</v>
      </c>
      <c r="B233" s="209" t="s">
        <v>395</v>
      </c>
      <c r="C233" s="100">
        <v>1730</v>
      </c>
      <c r="D233" s="100">
        <f>SUM(D234:D235)</f>
        <v>9770</v>
      </c>
      <c r="E233" s="141">
        <v>2566</v>
      </c>
      <c r="F233" s="100">
        <v>2566</v>
      </c>
      <c r="G233" s="42">
        <f>ROUND(F233/E233*100,1)</f>
        <v>100</v>
      </c>
      <c r="H233" s="42">
        <f>ROUND((F233-C233)/C233*100,1)</f>
        <v>48.3</v>
      </c>
    </row>
    <row r="234" s="216" customFormat="1" customHeight="1" spans="1:8">
      <c r="A234" s="232">
        <v>2019901</v>
      </c>
      <c r="B234" s="232" t="s">
        <v>396</v>
      </c>
      <c r="C234" s="135"/>
      <c r="D234" s="135"/>
      <c r="E234" s="150"/>
      <c r="F234" s="135"/>
      <c r="G234" s="42"/>
      <c r="H234" s="42"/>
    </row>
    <row r="235" s="216" customFormat="1" customHeight="1" spans="1:8">
      <c r="A235" s="232">
        <v>2019999</v>
      </c>
      <c r="B235" s="232" t="s">
        <v>397</v>
      </c>
      <c r="C235" s="135">
        <v>1730</v>
      </c>
      <c r="D235" s="135">
        <v>9770</v>
      </c>
      <c r="E235" s="150"/>
      <c r="F235" s="135">
        <v>2566</v>
      </c>
      <c r="G235" s="42"/>
      <c r="H235" s="42">
        <f>ROUND((F235-C235)/C235*100,1)</f>
        <v>48.3</v>
      </c>
    </row>
    <row r="236" s="216" customFormat="1" customHeight="1" spans="1:8">
      <c r="A236" s="232">
        <v>202</v>
      </c>
      <c r="B236" s="209" t="s">
        <v>398</v>
      </c>
      <c r="C236" s="100">
        <v>0</v>
      </c>
      <c r="D236" s="100">
        <f>SUM(D237,D244,D247,D250,D256,D261,D263,D268,D274)</f>
        <v>0</v>
      </c>
      <c r="E236" s="141">
        <v>0</v>
      </c>
      <c r="F236" s="100">
        <v>0</v>
      </c>
      <c r="G236" s="42"/>
      <c r="H236" s="42"/>
    </row>
    <row r="237" s="216" customFormat="1" customHeight="1" spans="1:8">
      <c r="A237" s="232">
        <v>20201</v>
      </c>
      <c r="B237" s="209" t="s">
        <v>399</v>
      </c>
      <c r="C237" s="100">
        <v>0</v>
      </c>
      <c r="D237" s="100">
        <f>SUM(D238:D243)</f>
        <v>0</v>
      </c>
      <c r="E237" s="141">
        <v>0</v>
      </c>
      <c r="F237" s="100">
        <v>0</v>
      </c>
      <c r="G237" s="42"/>
      <c r="H237" s="42"/>
    </row>
    <row r="238" s="216" customFormat="1" customHeight="1" spans="1:8">
      <c r="A238" s="232">
        <v>2020101</v>
      </c>
      <c r="B238" s="232" t="s">
        <v>270</v>
      </c>
      <c r="C238" s="135"/>
      <c r="D238" s="135"/>
      <c r="E238" s="150"/>
      <c r="F238" s="135"/>
      <c r="G238" s="42"/>
      <c r="H238" s="42"/>
    </row>
    <row r="239" s="216" customFormat="1" customHeight="1" spans="1:8">
      <c r="A239" s="232">
        <v>2020102</v>
      </c>
      <c r="B239" s="232" t="s">
        <v>271</v>
      </c>
      <c r="C239" s="135"/>
      <c r="D239" s="135"/>
      <c r="E239" s="150"/>
      <c r="F239" s="135"/>
      <c r="G239" s="42"/>
      <c r="H239" s="42"/>
    </row>
    <row r="240" s="216" customFormat="1" customHeight="1" spans="1:8">
      <c r="A240" s="232">
        <v>2020103</v>
      </c>
      <c r="B240" s="232" t="s">
        <v>272</v>
      </c>
      <c r="C240" s="135"/>
      <c r="D240" s="135"/>
      <c r="E240" s="150"/>
      <c r="F240" s="135"/>
      <c r="G240" s="42"/>
      <c r="H240" s="42"/>
    </row>
    <row r="241" s="216" customFormat="1" customHeight="1" spans="1:8">
      <c r="A241" s="232">
        <v>2020104</v>
      </c>
      <c r="B241" s="232" t="s">
        <v>365</v>
      </c>
      <c r="C241" s="135"/>
      <c r="D241" s="135"/>
      <c r="E241" s="150"/>
      <c r="F241" s="135"/>
      <c r="G241" s="42"/>
      <c r="H241" s="42"/>
    </row>
    <row r="242" s="216" customFormat="1" customHeight="1" spans="1:8">
      <c r="A242" s="232">
        <v>2020150</v>
      </c>
      <c r="B242" s="232" t="s">
        <v>279</v>
      </c>
      <c r="C242" s="135"/>
      <c r="D242" s="135"/>
      <c r="E242" s="150"/>
      <c r="F242" s="135"/>
      <c r="G242" s="42"/>
      <c r="H242" s="42"/>
    </row>
    <row r="243" s="216" customFormat="1" customHeight="1" spans="1:8">
      <c r="A243" s="232">
        <v>2020199</v>
      </c>
      <c r="B243" s="232" t="s">
        <v>400</v>
      </c>
      <c r="C243" s="135"/>
      <c r="D243" s="135"/>
      <c r="E243" s="150"/>
      <c r="F243" s="135"/>
      <c r="G243" s="42"/>
      <c r="H243" s="42"/>
    </row>
    <row r="244" s="216" customFormat="1" customHeight="1" spans="1:8">
      <c r="A244" s="232">
        <v>20202</v>
      </c>
      <c r="B244" s="209" t="s">
        <v>401</v>
      </c>
      <c r="C244" s="100">
        <v>0</v>
      </c>
      <c r="D244" s="100">
        <f>SUM(D245:D246)</f>
        <v>0</v>
      </c>
      <c r="E244" s="141">
        <v>0</v>
      </c>
      <c r="F244" s="100">
        <v>0</v>
      </c>
      <c r="G244" s="42"/>
      <c r="H244" s="42"/>
    </row>
    <row r="245" s="216" customFormat="1" customHeight="1" spans="1:8">
      <c r="A245" s="232">
        <v>2020201</v>
      </c>
      <c r="B245" s="232" t="s">
        <v>402</v>
      </c>
      <c r="C245" s="135"/>
      <c r="D245" s="135"/>
      <c r="E245" s="150"/>
      <c r="F245" s="135"/>
      <c r="G245" s="42"/>
      <c r="H245" s="42"/>
    </row>
    <row r="246" s="216" customFormat="1" customHeight="1" spans="1:8">
      <c r="A246" s="232">
        <v>2020202</v>
      </c>
      <c r="B246" s="232" t="s">
        <v>403</v>
      </c>
      <c r="C246" s="135"/>
      <c r="D246" s="135"/>
      <c r="E246" s="150"/>
      <c r="F246" s="135"/>
      <c r="G246" s="42"/>
      <c r="H246" s="42"/>
    </row>
    <row r="247" s="216" customFormat="1" customHeight="1" spans="1:8">
      <c r="A247" s="232">
        <v>20203</v>
      </c>
      <c r="B247" s="209" t="s">
        <v>404</v>
      </c>
      <c r="C247" s="100">
        <v>0</v>
      </c>
      <c r="D247" s="100">
        <f>SUM(D248:D249)</f>
        <v>0</v>
      </c>
      <c r="E247" s="141">
        <v>0</v>
      </c>
      <c r="F247" s="100">
        <v>0</v>
      </c>
      <c r="G247" s="42"/>
      <c r="H247" s="42"/>
    </row>
    <row r="248" s="216" customFormat="1" customHeight="1" spans="1:8">
      <c r="A248" s="232">
        <v>2020304</v>
      </c>
      <c r="B248" s="232" t="s">
        <v>405</v>
      </c>
      <c r="C248" s="135"/>
      <c r="D248" s="135"/>
      <c r="E248" s="150"/>
      <c r="F248" s="135"/>
      <c r="G248" s="42"/>
      <c r="H248" s="42"/>
    </row>
    <row r="249" s="216" customFormat="1" customHeight="1" spans="1:8">
      <c r="A249" s="232">
        <v>2020306</v>
      </c>
      <c r="B249" s="232" t="s">
        <v>406</v>
      </c>
      <c r="C249" s="135"/>
      <c r="D249" s="135"/>
      <c r="E249" s="150"/>
      <c r="F249" s="135"/>
      <c r="G249" s="42"/>
      <c r="H249" s="42"/>
    </row>
    <row r="250" s="216" customFormat="1" customHeight="1" spans="1:8">
      <c r="A250" s="232">
        <v>20204</v>
      </c>
      <c r="B250" s="209" t="s">
        <v>407</v>
      </c>
      <c r="C250" s="100">
        <v>0</v>
      </c>
      <c r="D250" s="100">
        <f>SUM(D251:D255)</f>
        <v>0</v>
      </c>
      <c r="E250" s="141">
        <v>0</v>
      </c>
      <c r="F250" s="100">
        <v>0</v>
      </c>
      <c r="G250" s="42"/>
      <c r="H250" s="42"/>
    </row>
    <row r="251" s="216" customFormat="1" customHeight="1" spans="1:8">
      <c r="A251" s="232">
        <v>2020401</v>
      </c>
      <c r="B251" s="232" t="s">
        <v>408</v>
      </c>
      <c r="C251" s="135"/>
      <c r="D251" s="135"/>
      <c r="E251" s="150"/>
      <c r="F251" s="135"/>
      <c r="G251" s="42"/>
      <c r="H251" s="42"/>
    </row>
    <row r="252" s="216" customFormat="1" customHeight="1" spans="1:8">
      <c r="A252" s="232">
        <v>2020402</v>
      </c>
      <c r="B252" s="232" t="s">
        <v>409</v>
      </c>
      <c r="C252" s="135"/>
      <c r="D252" s="135"/>
      <c r="E252" s="150"/>
      <c r="F252" s="135"/>
      <c r="G252" s="42"/>
      <c r="H252" s="42"/>
    </row>
    <row r="253" s="216" customFormat="1" customHeight="1" spans="1:8">
      <c r="A253" s="232">
        <v>2020403</v>
      </c>
      <c r="B253" s="232" t="s">
        <v>410</v>
      </c>
      <c r="C253" s="135"/>
      <c r="D253" s="135"/>
      <c r="E253" s="150"/>
      <c r="F253" s="135"/>
      <c r="G253" s="42"/>
      <c r="H253" s="42"/>
    </row>
    <row r="254" s="216" customFormat="1" customHeight="1" spans="1:8">
      <c r="A254" s="232">
        <v>2020404</v>
      </c>
      <c r="B254" s="232" t="s">
        <v>411</v>
      </c>
      <c r="C254" s="135"/>
      <c r="D254" s="135"/>
      <c r="E254" s="150"/>
      <c r="F254" s="135"/>
      <c r="G254" s="42"/>
      <c r="H254" s="42"/>
    </row>
    <row r="255" s="216" customFormat="1" customHeight="1" spans="1:8">
      <c r="A255" s="232">
        <v>2020499</v>
      </c>
      <c r="B255" s="232" t="s">
        <v>412</v>
      </c>
      <c r="C255" s="135"/>
      <c r="D255" s="135"/>
      <c r="E255" s="150"/>
      <c r="F255" s="135"/>
      <c r="G255" s="42"/>
      <c r="H255" s="42"/>
    </row>
    <row r="256" s="216" customFormat="1" customHeight="1" spans="1:8">
      <c r="A256" s="232">
        <v>20205</v>
      </c>
      <c r="B256" s="209" t="s">
        <v>413</v>
      </c>
      <c r="C256" s="100">
        <v>0</v>
      </c>
      <c r="D256" s="100">
        <f>SUM(D257:D260)</f>
        <v>0</v>
      </c>
      <c r="E256" s="141">
        <v>0</v>
      </c>
      <c r="F256" s="100">
        <v>0</v>
      </c>
      <c r="G256" s="42"/>
      <c r="H256" s="42"/>
    </row>
    <row r="257" s="216" customFormat="1" customHeight="1" spans="1:8">
      <c r="A257" s="232">
        <v>2020503</v>
      </c>
      <c r="B257" s="232" t="s">
        <v>414</v>
      </c>
      <c r="C257" s="135"/>
      <c r="D257" s="135"/>
      <c r="E257" s="150"/>
      <c r="F257" s="135"/>
      <c r="G257" s="42"/>
      <c r="H257" s="42"/>
    </row>
    <row r="258" s="216" customFormat="1" customHeight="1" spans="1:8">
      <c r="A258" s="232">
        <v>2020504</v>
      </c>
      <c r="B258" s="232" t="s">
        <v>415</v>
      </c>
      <c r="C258" s="135"/>
      <c r="D258" s="135"/>
      <c r="E258" s="150"/>
      <c r="F258" s="135"/>
      <c r="G258" s="42"/>
      <c r="H258" s="42"/>
    </row>
    <row r="259" s="216" customFormat="1" customHeight="1" spans="1:8">
      <c r="A259" s="232">
        <v>2020505</v>
      </c>
      <c r="B259" s="232" t="s">
        <v>416</v>
      </c>
      <c r="C259" s="135"/>
      <c r="D259" s="135"/>
      <c r="E259" s="150"/>
      <c r="F259" s="135"/>
      <c r="G259" s="42"/>
      <c r="H259" s="42"/>
    </row>
    <row r="260" s="216" customFormat="1" customHeight="1" spans="1:8">
      <c r="A260" s="232">
        <v>2020599</v>
      </c>
      <c r="B260" s="232" t="s">
        <v>417</v>
      </c>
      <c r="C260" s="135"/>
      <c r="D260" s="135"/>
      <c r="E260" s="150"/>
      <c r="F260" s="135"/>
      <c r="G260" s="42"/>
      <c r="H260" s="42"/>
    </row>
    <row r="261" s="216" customFormat="1" customHeight="1" spans="1:8">
      <c r="A261" s="232">
        <v>20206</v>
      </c>
      <c r="B261" s="209" t="s">
        <v>418</v>
      </c>
      <c r="C261" s="100">
        <v>0</v>
      </c>
      <c r="D261" s="100">
        <f>SUM(D262)</f>
        <v>0</v>
      </c>
      <c r="E261" s="141">
        <v>0</v>
      </c>
      <c r="F261" s="100">
        <v>0</v>
      </c>
      <c r="G261" s="42"/>
      <c r="H261" s="42"/>
    </row>
    <row r="262" s="216" customFormat="1" customHeight="1" spans="1:8">
      <c r="A262" s="232">
        <v>2020601</v>
      </c>
      <c r="B262" s="232" t="s">
        <v>419</v>
      </c>
      <c r="C262" s="135"/>
      <c r="D262" s="135"/>
      <c r="E262" s="150"/>
      <c r="F262" s="135"/>
      <c r="G262" s="42"/>
      <c r="H262" s="42"/>
    </row>
    <row r="263" s="216" customFormat="1" customHeight="1" spans="1:8">
      <c r="A263" s="232">
        <v>20207</v>
      </c>
      <c r="B263" s="209" t="s">
        <v>420</v>
      </c>
      <c r="C263" s="100">
        <v>0</v>
      </c>
      <c r="D263" s="100">
        <f>SUM(D264:D267)</f>
        <v>0</v>
      </c>
      <c r="E263" s="141">
        <v>0</v>
      </c>
      <c r="F263" s="100">
        <v>0</v>
      </c>
      <c r="G263" s="42"/>
      <c r="H263" s="42"/>
    </row>
    <row r="264" s="216" customFormat="1" customHeight="1" spans="1:8">
      <c r="A264" s="232">
        <v>2020701</v>
      </c>
      <c r="B264" s="232" t="s">
        <v>421</v>
      </c>
      <c r="C264" s="135"/>
      <c r="D264" s="135"/>
      <c r="E264" s="150"/>
      <c r="F264" s="135"/>
      <c r="G264" s="42"/>
      <c r="H264" s="42"/>
    </row>
    <row r="265" s="216" customFormat="1" customHeight="1" spans="1:8">
      <c r="A265" s="232">
        <v>2020702</v>
      </c>
      <c r="B265" s="232" t="s">
        <v>422</v>
      </c>
      <c r="C265" s="135"/>
      <c r="D265" s="135"/>
      <c r="E265" s="150"/>
      <c r="F265" s="135"/>
      <c r="G265" s="42"/>
      <c r="H265" s="42"/>
    </row>
    <row r="266" s="216" customFormat="1" customHeight="1" spans="1:8">
      <c r="A266" s="232">
        <v>2020703</v>
      </c>
      <c r="B266" s="232" t="s">
        <v>423</v>
      </c>
      <c r="C266" s="135"/>
      <c r="D266" s="135"/>
      <c r="E266" s="150"/>
      <c r="F266" s="135"/>
      <c r="G266" s="42"/>
      <c r="H266" s="42"/>
    </row>
    <row r="267" s="216" customFormat="1" customHeight="1" spans="1:8">
      <c r="A267" s="232">
        <v>2020799</v>
      </c>
      <c r="B267" s="232" t="s">
        <v>424</v>
      </c>
      <c r="C267" s="135"/>
      <c r="D267" s="135"/>
      <c r="E267" s="150"/>
      <c r="F267" s="135"/>
      <c r="G267" s="42"/>
      <c r="H267" s="42"/>
    </row>
    <row r="268" s="216" customFormat="1" customHeight="1" spans="1:8">
      <c r="A268" s="232">
        <v>20208</v>
      </c>
      <c r="B268" s="209" t="s">
        <v>425</v>
      </c>
      <c r="C268" s="100">
        <v>0</v>
      </c>
      <c r="D268" s="100">
        <f>SUM(D269:D273)</f>
        <v>0</v>
      </c>
      <c r="E268" s="141">
        <v>0</v>
      </c>
      <c r="F268" s="100">
        <v>0</v>
      </c>
      <c r="G268" s="42"/>
      <c r="H268" s="42"/>
    </row>
    <row r="269" s="216" customFormat="1" customHeight="1" spans="1:8">
      <c r="A269" s="232">
        <v>2020801</v>
      </c>
      <c r="B269" s="232" t="s">
        <v>270</v>
      </c>
      <c r="C269" s="135"/>
      <c r="D269" s="135"/>
      <c r="E269" s="150"/>
      <c r="F269" s="135"/>
      <c r="G269" s="42"/>
      <c r="H269" s="42"/>
    </row>
    <row r="270" s="216" customFormat="1" customHeight="1" spans="1:8">
      <c r="A270" s="232">
        <v>2020802</v>
      </c>
      <c r="B270" s="232" t="s">
        <v>271</v>
      </c>
      <c r="C270" s="135"/>
      <c r="D270" s="135"/>
      <c r="E270" s="150"/>
      <c r="F270" s="135"/>
      <c r="G270" s="42"/>
      <c r="H270" s="42"/>
    </row>
    <row r="271" s="216" customFormat="1" customHeight="1" spans="1:8">
      <c r="A271" s="232">
        <v>2020803</v>
      </c>
      <c r="B271" s="232" t="s">
        <v>272</v>
      </c>
      <c r="C271" s="135"/>
      <c r="D271" s="135"/>
      <c r="E271" s="150"/>
      <c r="F271" s="135"/>
      <c r="G271" s="42"/>
      <c r="H271" s="42"/>
    </row>
    <row r="272" s="216" customFormat="1" customHeight="1" spans="1:8">
      <c r="A272" s="232">
        <v>2020850</v>
      </c>
      <c r="B272" s="232" t="s">
        <v>279</v>
      </c>
      <c r="C272" s="135"/>
      <c r="D272" s="135"/>
      <c r="E272" s="150"/>
      <c r="F272" s="135"/>
      <c r="G272" s="42"/>
      <c r="H272" s="42"/>
    </row>
    <row r="273" s="216" customFormat="1" customHeight="1" spans="1:8">
      <c r="A273" s="232">
        <v>2020899</v>
      </c>
      <c r="B273" s="232" t="s">
        <v>426</v>
      </c>
      <c r="C273" s="135"/>
      <c r="D273" s="135"/>
      <c r="E273" s="150"/>
      <c r="F273" s="135"/>
      <c r="G273" s="42"/>
      <c r="H273" s="42"/>
    </row>
    <row r="274" s="216" customFormat="1" customHeight="1" spans="1:8">
      <c r="A274" s="232">
        <v>20299</v>
      </c>
      <c r="B274" s="209" t="s">
        <v>427</v>
      </c>
      <c r="C274" s="100">
        <v>0</v>
      </c>
      <c r="D274" s="100">
        <f>SUM(D275)</f>
        <v>0</v>
      </c>
      <c r="E274" s="141">
        <v>0</v>
      </c>
      <c r="F274" s="100">
        <v>0</v>
      </c>
      <c r="G274" s="42"/>
      <c r="H274" s="42"/>
    </row>
    <row r="275" s="216" customFormat="1" customHeight="1" spans="1:8">
      <c r="A275" s="232">
        <v>2029999</v>
      </c>
      <c r="B275" s="232" t="s">
        <v>428</v>
      </c>
      <c r="C275" s="135"/>
      <c r="D275" s="135"/>
      <c r="E275" s="150"/>
      <c r="F275" s="135"/>
      <c r="G275" s="42"/>
      <c r="H275" s="42"/>
    </row>
    <row r="276" s="216" customFormat="1" customHeight="1" spans="1:8">
      <c r="A276" s="232">
        <v>203</v>
      </c>
      <c r="B276" s="209" t="s">
        <v>429</v>
      </c>
      <c r="C276" s="100">
        <v>186</v>
      </c>
      <c r="D276" s="100">
        <f>SUM(D277,D281,D283,D285,D293)</f>
        <v>228</v>
      </c>
      <c r="E276" s="141">
        <v>122</v>
      </c>
      <c r="F276" s="100">
        <v>122</v>
      </c>
      <c r="G276" s="42">
        <f>ROUND(F276/E276*100,1)</f>
        <v>100</v>
      </c>
      <c r="H276" s="42">
        <f>ROUND((F276-C276)/C276*100,1)</f>
        <v>-34.4</v>
      </c>
    </row>
    <row r="277" s="216" customFormat="1" customHeight="1" spans="1:8">
      <c r="A277" s="232">
        <v>20301</v>
      </c>
      <c r="B277" s="209" t="s">
        <v>430</v>
      </c>
      <c r="C277" s="100">
        <v>0</v>
      </c>
      <c r="D277" s="100">
        <f>SUM(D278:D280)</f>
        <v>0</v>
      </c>
      <c r="E277" s="141">
        <v>0</v>
      </c>
      <c r="F277" s="100">
        <v>0</v>
      </c>
      <c r="G277" s="42"/>
      <c r="H277" s="42"/>
    </row>
    <row r="278" s="216" customFormat="1" customHeight="1" spans="1:8">
      <c r="A278" s="232">
        <v>2030101</v>
      </c>
      <c r="B278" s="232" t="s">
        <v>431</v>
      </c>
      <c r="C278" s="135"/>
      <c r="D278" s="135"/>
      <c r="E278" s="150"/>
      <c r="F278" s="135"/>
      <c r="G278" s="42"/>
      <c r="H278" s="42"/>
    </row>
    <row r="279" s="216" customFormat="1" customHeight="1" spans="1:8">
      <c r="A279" s="232">
        <v>2030102</v>
      </c>
      <c r="B279" s="232" t="s">
        <v>432</v>
      </c>
      <c r="C279" s="135"/>
      <c r="D279" s="135"/>
      <c r="E279" s="150"/>
      <c r="F279" s="135"/>
      <c r="G279" s="42"/>
      <c r="H279" s="42"/>
    </row>
    <row r="280" s="216" customFormat="1" customHeight="1" spans="1:8">
      <c r="A280" s="232">
        <v>2030199</v>
      </c>
      <c r="B280" s="232" t="s">
        <v>433</v>
      </c>
      <c r="C280" s="135"/>
      <c r="D280" s="135"/>
      <c r="E280" s="150"/>
      <c r="F280" s="135"/>
      <c r="G280" s="42"/>
      <c r="H280" s="42"/>
    </row>
    <row r="281" s="216" customFormat="1" customHeight="1" spans="1:8">
      <c r="A281" s="232">
        <v>20304</v>
      </c>
      <c r="B281" s="209" t="s">
        <v>434</v>
      </c>
      <c r="C281" s="100">
        <v>0</v>
      </c>
      <c r="D281" s="100">
        <f>SUM(D282)</f>
        <v>0</v>
      </c>
      <c r="E281" s="141">
        <v>0</v>
      </c>
      <c r="F281" s="100">
        <v>0</v>
      </c>
      <c r="G281" s="42"/>
      <c r="H281" s="42"/>
    </row>
    <row r="282" s="216" customFormat="1" customHeight="1" spans="1:8">
      <c r="A282" s="232">
        <v>2030401</v>
      </c>
      <c r="B282" s="232" t="s">
        <v>435</v>
      </c>
      <c r="C282" s="135"/>
      <c r="D282" s="135"/>
      <c r="E282" s="150"/>
      <c r="F282" s="135"/>
      <c r="G282" s="42"/>
      <c r="H282" s="42"/>
    </row>
    <row r="283" s="216" customFormat="1" customHeight="1" spans="1:8">
      <c r="A283" s="232">
        <v>20305</v>
      </c>
      <c r="B283" s="209" t="s">
        <v>436</v>
      </c>
      <c r="C283" s="100">
        <v>0</v>
      </c>
      <c r="D283" s="100">
        <f>SUM(D284)</f>
        <v>0</v>
      </c>
      <c r="E283" s="141">
        <v>0</v>
      </c>
      <c r="F283" s="100">
        <v>0</v>
      </c>
      <c r="G283" s="42"/>
      <c r="H283" s="42"/>
    </row>
    <row r="284" s="216" customFormat="1" customHeight="1" spans="1:8">
      <c r="A284" s="232">
        <v>2030501</v>
      </c>
      <c r="B284" s="232" t="s">
        <v>437</v>
      </c>
      <c r="C284" s="135"/>
      <c r="D284" s="135"/>
      <c r="E284" s="150"/>
      <c r="F284" s="135"/>
      <c r="G284" s="42"/>
      <c r="H284" s="42"/>
    </row>
    <row r="285" s="216" customFormat="1" customHeight="1" spans="1:8">
      <c r="A285" s="232">
        <v>20306</v>
      </c>
      <c r="B285" s="209" t="s">
        <v>438</v>
      </c>
      <c r="C285" s="100">
        <f>SUM(C286:C292)</f>
        <v>186</v>
      </c>
      <c r="D285" s="100">
        <f>SUM(D286:D292)</f>
        <v>58</v>
      </c>
      <c r="E285" s="141">
        <v>67</v>
      </c>
      <c r="F285" s="100">
        <v>67</v>
      </c>
      <c r="G285" s="42">
        <f>ROUND(F285/E285*100,1)</f>
        <v>100</v>
      </c>
      <c r="H285" s="42">
        <f>ROUND((F285-C285)/C285*100,1)</f>
        <v>-64</v>
      </c>
    </row>
    <row r="286" s="216" customFormat="1" customHeight="1" spans="1:8">
      <c r="A286" s="232">
        <v>2030601</v>
      </c>
      <c r="B286" s="232" t="s">
        <v>439</v>
      </c>
      <c r="C286" s="135">
        <v>37</v>
      </c>
      <c r="D286" s="135"/>
      <c r="E286" s="150"/>
      <c r="F286" s="135"/>
      <c r="G286" s="42"/>
      <c r="H286" s="42">
        <f>ROUND((F286-C286)/C286*100,1)</f>
        <v>-100</v>
      </c>
    </row>
    <row r="287" s="216" customFormat="1" customHeight="1" spans="1:8">
      <c r="A287" s="232">
        <v>2030602</v>
      </c>
      <c r="B287" s="232" t="s">
        <v>440</v>
      </c>
      <c r="C287" s="135"/>
      <c r="D287" s="135"/>
      <c r="E287" s="150"/>
      <c r="F287" s="135"/>
      <c r="G287" s="42"/>
      <c r="H287" s="42"/>
    </row>
    <row r="288" s="216" customFormat="1" customHeight="1" spans="1:8">
      <c r="A288" s="232">
        <v>2030603</v>
      </c>
      <c r="B288" s="232" t="s">
        <v>441</v>
      </c>
      <c r="C288" s="135"/>
      <c r="D288" s="135"/>
      <c r="E288" s="150"/>
      <c r="F288" s="135"/>
      <c r="G288" s="42"/>
      <c r="H288" s="42"/>
    </row>
    <row r="289" s="216" customFormat="1" customHeight="1" spans="1:8">
      <c r="A289" s="232">
        <v>2030604</v>
      </c>
      <c r="B289" s="232" t="s">
        <v>442</v>
      </c>
      <c r="C289" s="135"/>
      <c r="D289" s="135"/>
      <c r="E289" s="150"/>
      <c r="F289" s="135"/>
      <c r="G289" s="42"/>
      <c r="H289" s="42"/>
    </row>
    <row r="290" s="216" customFormat="1" customHeight="1" spans="1:8">
      <c r="A290" s="232">
        <v>2030607</v>
      </c>
      <c r="B290" s="232" t="s">
        <v>443</v>
      </c>
      <c r="C290" s="135">
        <v>149</v>
      </c>
      <c r="D290" s="135">
        <v>58</v>
      </c>
      <c r="E290" s="150"/>
      <c r="F290" s="135">
        <v>67</v>
      </c>
      <c r="G290" s="42"/>
      <c r="H290" s="42">
        <f>ROUND((F290-C290)/C290*100,1)</f>
        <v>-55</v>
      </c>
    </row>
    <row r="291" s="216" customFormat="1" customHeight="1" spans="1:8">
      <c r="A291" s="232">
        <v>2030608</v>
      </c>
      <c r="B291" s="232" t="s">
        <v>444</v>
      </c>
      <c r="C291" s="135"/>
      <c r="D291" s="135"/>
      <c r="E291" s="150"/>
      <c r="F291" s="135"/>
      <c r="G291" s="42"/>
      <c r="H291" s="42"/>
    </row>
    <row r="292" s="216" customFormat="1" customHeight="1" spans="1:8">
      <c r="A292" s="232">
        <v>2030699</v>
      </c>
      <c r="B292" s="232" t="s">
        <v>445</v>
      </c>
      <c r="C292" s="135"/>
      <c r="D292" s="135"/>
      <c r="E292" s="150"/>
      <c r="F292" s="135"/>
      <c r="G292" s="42"/>
      <c r="H292" s="42"/>
    </row>
    <row r="293" s="216" customFormat="1" customHeight="1" spans="1:8">
      <c r="A293" s="232">
        <v>20399</v>
      </c>
      <c r="B293" s="209" t="s">
        <v>446</v>
      </c>
      <c r="C293" s="100">
        <v>0</v>
      </c>
      <c r="D293" s="100">
        <f>SUM(D294)</f>
        <v>170</v>
      </c>
      <c r="E293" s="141">
        <v>55</v>
      </c>
      <c r="F293" s="100">
        <v>55</v>
      </c>
      <c r="G293" s="42">
        <f>ROUND(F293/E293*100,1)</f>
        <v>100</v>
      </c>
      <c r="H293" s="42"/>
    </row>
    <row r="294" s="216" customFormat="1" customHeight="1" spans="1:8">
      <c r="A294" s="232">
        <v>2039999</v>
      </c>
      <c r="B294" s="232" t="s">
        <v>447</v>
      </c>
      <c r="C294" s="135"/>
      <c r="D294" s="135">
        <v>170</v>
      </c>
      <c r="E294" s="150"/>
      <c r="F294" s="135">
        <v>55</v>
      </c>
      <c r="G294" s="42"/>
      <c r="H294" s="42"/>
    </row>
    <row r="295" s="216" customFormat="1" customHeight="1" spans="1:8">
      <c r="A295" s="232">
        <v>204</v>
      </c>
      <c r="B295" s="209" t="s">
        <v>448</v>
      </c>
      <c r="C295" s="100">
        <v>11155</v>
      </c>
      <c r="D295" s="100">
        <f>SUM(D296,D299,D310,D317,D325,D334,D348,D358,D368,D376,D382)</f>
        <v>9440</v>
      </c>
      <c r="E295" s="141">
        <v>10422</v>
      </c>
      <c r="F295" s="100">
        <v>10422</v>
      </c>
      <c r="G295" s="42">
        <f>ROUND(F295/E295*100,1)</f>
        <v>100</v>
      </c>
      <c r="H295" s="42">
        <f>ROUND((F295-C295)/C295*100,1)</f>
        <v>-6.6</v>
      </c>
    </row>
    <row r="296" s="216" customFormat="1" customHeight="1" spans="1:8">
      <c r="A296" s="232">
        <v>20401</v>
      </c>
      <c r="B296" s="209" t="s">
        <v>449</v>
      </c>
      <c r="C296" s="100">
        <v>0</v>
      </c>
      <c r="D296" s="100">
        <f>SUM(D297:D298)</f>
        <v>0</v>
      </c>
      <c r="E296" s="141">
        <v>0</v>
      </c>
      <c r="F296" s="100">
        <v>0</v>
      </c>
      <c r="G296" s="42"/>
      <c r="H296" s="42"/>
    </row>
    <row r="297" s="216" customFormat="1" customHeight="1" spans="1:8">
      <c r="A297" s="232">
        <v>2040101</v>
      </c>
      <c r="B297" s="232" t="s">
        <v>450</v>
      </c>
      <c r="C297" s="135"/>
      <c r="D297" s="135"/>
      <c r="E297" s="150"/>
      <c r="F297" s="135"/>
      <c r="G297" s="42"/>
      <c r="H297" s="42"/>
    </row>
    <row r="298" s="216" customFormat="1" customHeight="1" spans="1:8">
      <c r="A298" s="232">
        <v>2040199</v>
      </c>
      <c r="B298" s="232" t="s">
        <v>451</v>
      </c>
      <c r="C298" s="135"/>
      <c r="D298" s="135"/>
      <c r="E298" s="150"/>
      <c r="F298" s="135"/>
      <c r="G298" s="42"/>
      <c r="H298" s="42"/>
    </row>
    <row r="299" s="216" customFormat="1" customHeight="1" spans="1:8">
      <c r="A299" s="232">
        <v>20402</v>
      </c>
      <c r="B299" s="209" t="s">
        <v>452</v>
      </c>
      <c r="C299" s="100">
        <f>SUM(C300:C309)</f>
        <v>9320</v>
      </c>
      <c r="D299" s="100">
        <f>SUM(D300:D309)</f>
        <v>7751</v>
      </c>
      <c r="E299" s="141">
        <v>9309</v>
      </c>
      <c r="F299" s="100">
        <v>9309</v>
      </c>
      <c r="G299" s="42">
        <f>ROUND(F299/E299*100,1)</f>
        <v>100</v>
      </c>
      <c r="H299" s="42">
        <f>ROUND((F299-C299)/C299*100,1)</f>
        <v>-0.1</v>
      </c>
    </row>
    <row r="300" s="216" customFormat="1" customHeight="1" spans="1:8">
      <c r="A300" s="232">
        <v>2040201</v>
      </c>
      <c r="B300" s="232" t="s">
        <v>270</v>
      </c>
      <c r="C300" s="135">
        <v>5074</v>
      </c>
      <c r="D300" s="135">
        <v>4609</v>
      </c>
      <c r="E300" s="150"/>
      <c r="F300" s="135">
        <v>4865</v>
      </c>
      <c r="G300" s="42"/>
      <c r="H300" s="42">
        <f>ROUND((F300-C300)/C300*100,1)</f>
        <v>-4.1</v>
      </c>
    </row>
    <row r="301" s="216" customFormat="1" customHeight="1" spans="1:8">
      <c r="A301" s="232">
        <v>2040202</v>
      </c>
      <c r="B301" s="232" t="s">
        <v>271</v>
      </c>
      <c r="C301" s="135">
        <v>47</v>
      </c>
      <c r="D301" s="135">
        <v>50</v>
      </c>
      <c r="E301" s="150"/>
      <c r="F301" s="135"/>
      <c r="G301" s="42"/>
      <c r="H301" s="42">
        <f>ROUND((F301-C301)/C301*100,1)</f>
        <v>-100</v>
      </c>
    </row>
    <row r="302" s="216" customFormat="1" customHeight="1" spans="1:8">
      <c r="A302" s="232">
        <v>2040203</v>
      </c>
      <c r="B302" s="232" t="s">
        <v>272</v>
      </c>
      <c r="C302" s="135"/>
      <c r="D302" s="135"/>
      <c r="E302" s="150"/>
      <c r="F302" s="135"/>
      <c r="G302" s="42"/>
      <c r="H302" s="42"/>
    </row>
    <row r="303" s="216" customFormat="1" customHeight="1" spans="1:8">
      <c r="A303" s="232">
        <v>2040219</v>
      </c>
      <c r="B303" s="232" t="s">
        <v>311</v>
      </c>
      <c r="C303" s="135"/>
      <c r="D303" s="135"/>
      <c r="E303" s="150"/>
      <c r="F303" s="135"/>
      <c r="G303" s="42"/>
      <c r="H303" s="42"/>
    </row>
    <row r="304" s="216" customFormat="1" customHeight="1" spans="1:8">
      <c r="A304" s="232">
        <v>2040220</v>
      </c>
      <c r="B304" s="232" t="s">
        <v>453</v>
      </c>
      <c r="C304" s="135">
        <v>1707</v>
      </c>
      <c r="D304" s="135">
        <v>2733</v>
      </c>
      <c r="E304" s="150"/>
      <c r="F304" s="135">
        <v>3047</v>
      </c>
      <c r="G304" s="42"/>
      <c r="H304" s="42">
        <f>ROUND((F304-C304)/C304*100,1)</f>
        <v>78.5</v>
      </c>
    </row>
    <row r="305" s="216" customFormat="1" customHeight="1" spans="1:8">
      <c r="A305" s="232">
        <v>2040221</v>
      </c>
      <c r="B305" s="232" t="s">
        <v>454</v>
      </c>
      <c r="C305" s="135"/>
      <c r="D305" s="135"/>
      <c r="E305" s="150"/>
      <c r="F305" s="135"/>
      <c r="G305" s="42"/>
      <c r="H305" s="42"/>
    </row>
    <row r="306" s="216" customFormat="1" customHeight="1" spans="1:8">
      <c r="A306" s="232">
        <v>2040222</v>
      </c>
      <c r="B306" s="232" t="s">
        <v>455</v>
      </c>
      <c r="C306" s="135"/>
      <c r="D306" s="135"/>
      <c r="E306" s="150"/>
      <c r="F306" s="135"/>
      <c r="G306" s="42"/>
      <c r="H306" s="42"/>
    </row>
    <row r="307" s="216" customFormat="1" customHeight="1" spans="1:8">
      <c r="A307" s="232">
        <v>2040223</v>
      </c>
      <c r="B307" s="232" t="s">
        <v>456</v>
      </c>
      <c r="C307" s="135"/>
      <c r="D307" s="135"/>
      <c r="E307" s="150"/>
      <c r="F307" s="135"/>
      <c r="G307" s="42"/>
      <c r="H307" s="42"/>
    </row>
    <row r="308" s="216" customFormat="1" customHeight="1" spans="1:8">
      <c r="A308" s="232">
        <v>2040250</v>
      </c>
      <c r="B308" s="232" t="s">
        <v>279</v>
      </c>
      <c r="C308" s="135"/>
      <c r="D308" s="135"/>
      <c r="E308" s="150"/>
      <c r="F308" s="135"/>
      <c r="G308" s="42"/>
      <c r="H308" s="42"/>
    </row>
    <row r="309" s="216" customFormat="1" customHeight="1" spans="1:8">
      <c r="A309" s="232">
        <v>2040299</v>
      </c>
      <c r="B309" s="232" t="s">
        <v>457</v>
      </c>
      <c r="C309" s="135">
        <v>2492</v>
      </c>
      <c r="D309" s="135">
        <v>359</v>
      </c>
      <c r="E309" s="150"/>
      <c r="F309" s="135">
        <v>1397</v>
      </c>
      <c r="G309" s="42"/>
      <c r="H309" s="42">
        <f>ROUND((F309-C309)/C309*100,1)</f>
        <v>-43.9</v>
      </c>
    </row>
    <row r="310" s="216" customFormat="1" customHeight="1" spans="1:8">
      <c r="A310" s="232">
        <v>20403</v>
      </c>
      <c r="B310" s="209" t="s">
        <v>458</v>
      </c>
      <c r="C310" s="100">
        <v>0</v>
      </c>
      <c r="D310" s="100">
        <f>SUM(D311:D316)</f>
        <v>0</v>
      </c>
      <c r="E310" s="141">
        <v>0</v>
      </c>
      <c r="F310" s="100">
        <v>0</v>
      </c>
      <c r="G310" s="42"/>
      <c r="H310" s="42"/>
    </row>
    <row r="311" s="216" customFormat="1" customHeight="1" spans="1:8">
      <c r="A311" s="232">
        <v>2040301</v>
      </c>
      <c r="B311" s="232" t="s">
        <v>270</v>
      </c>
      <c r="C311" s="135"/>
      <c r="D311" s="135"/>
      <c r="E311" s="150"/>
      <c r="F311" s="135"/>
      <c r="G311" s="42"/>
      <c r="H311" s="42"/>
    </row>
    <row r="312" s="216" customFormat="1" customHeight="1" spans="1:8">
      <c r="A312" s="232">
        <v>2040302</v>
      </c>
      <c r="B312" s="232" t="s">
        <v>271</v>
      </c>
      <c r="C312" s="135"/>
      <c r="D312" s="135"/>
      <c r="E312" s="150"/>
      <c r="F312" s="135"/>
      <c r="G312" s="42"/>
      <c r="H312" s="42"/>
    </row>
    <row r="313" s="216" customFormat="1" customHeight="1" spans="1:8">
      <c r="A313" s="232">
        <v>2040303</v>
      </c>
      <c r="B313" s="232" t="s">
        <v>272</v>
      </c>
      <c r="C313" s="135"/>
      <c r="D313" s="135"/>
      <c r="E313" s="150"/>
      <c r="F313" s="135"/>
      <c r="G313" s="42"/>
      <c r="H313" s="42"/>
    </row>
    <row r="314" s="216" customFormat="1" customHeight="1" spans="1:8">
      <c r="A314" s="232">
        <v>2040304</v>
      </c>
      <c r="B314" s="232" t="s">
        <v>459</v>
      </c>
      <c r="C314" s="135"/>
      <c r="D314" s="135"/>
      <c r="E314" s="150"/>
      <c r="F314" s="135"/>
      <c r="G314" s="42"/>
      <c r="H314" s="42"/>
    </row>
    <row r="315" s="216" customFormat="1" customHeight="1" spans="1:8">
      <c r="A315" s="232">
        <v>2040350</v>
      </c>
      <c r="B315" s="232" t="s">
        <v>279</v>
      </c>
      <c r="C315" s="135"/>
      <c r="D315" s="135"/>
      <c r="E315" s="150"/>
      <c r="F315" s="135"/>
      <c r="G315" s="42"/>
      <c r="H315" s="42"/>
    </row>
    <row r="316" s="216" customFormat="1" customHeight="1" spans="1:8">
      <c r="A316" s="232">
        <v>2040399</v>
      </c>
      <c r="B316" s="232" t="s">
        <v>460</v>
      </c>
      <c r="C316" s="135"/>
      <c r="D316" s="135"/>
      <c r="E316" s="150"/>
      <c r="F316" s="135"/>
      <c r="G316" s="42"/>
      <c r="H316" s="42"/>
    </row>
    <row r="317" s="216" customFormat="1" customHeight="1" spans="1:8">
      <c r="A317" s="232">
        <v>20404</v>
      </c>
      <c r="B317" s="209" t="s">
        <v>461</v>
      </c>
      <c r="C317" s="100">
        <v>279</v>
      </c>
      <c r="D317" s="100">
        <f>SUM(D318:D324)</f>
        <v>0</v>
      </c>
      <c r="E317" s="141">
        <v>138</v>
      </c>
      <c r="F317" s="100">
        <v>138</v>
      </c>
      <c r="G317" s="42">
        <f>ROUND(F317/E317*100,1)</f>
        <v>100</v>
      </c>
      <c r="H317" s="42">
        <f>ROUND((F317-C317)/C317*100,1)</f>
        <v>-50.5</v>
      </c>
    </row>
    <row r="318" s="216" customFormat="1" customHeight="1" spans="1:8">
      <c r="A318" s="232">
        <v>2040401</v>
      </c>
      <c r="B318" s="232" t="s">
        <v>270</v>
      </c>
      <c r="C318" s="135">
        <v>274</v>
      </c>
      <c r="D318" s="135"/>
      <c r="E318" s="150"/>
      <c r="F318" s="135">
        <v>84</v>
      </c>
      <c r="G318" s="42"/>
      <c r="H318" s="42">
        <f>ROUND((F318-C318)/C318*100,1)</f>
        <v>-69.3</v>
      </c>
    </row>
    <row r="319" s="216" customFormat="1" customHeight="1" spans="1:8">
      <c r="A319" s="232">
        <v>2040402</v>
      </c>
      <c r="B319" s="232" t="s">
        <v>271</v>
      </c>
      <c r="C319" s="135">
        <v>5</v>
      </c>
      <c r="D319" s="135"/>
      <c r="E319" s="150"/>
      <c r="F319" s="135"/>
      <c r="G319" s="42"/>
      <c r="H319" s="42">
        <f>ROUND((F319-C319)/C319*100,1)</f>
        <v>-100</v>
      </c>
    </row>
    <row r="320" s="216" customFormat="1" customHeight="1" spans="1:8">
      <c r="A320" s="232">
        <v>2040403</v>
      </c>
      <c r="B320" s="232" t="s">
        <v>272</v>
      </c>
      <c r="C320" s="135"/>
      <c r="D320" s="135"/>
      <c r="E320" s="150"/>
      <c r="F320" s="135"/>
      <c r="G320" s="42"/>
      <c r="H320" s="42"/>
    </row>
    <row r="321" s="216" customFormat="1" customHeight="1" spans="1:8">
      <c r="A321" s="232">
        <v>2040409</v>
      </c>
      <c r="B321" s="232" t="s">
        <v>462</v>
      </c>
      <c r="C321" s="135"/>
      <c r="D321" s="135"/>
      <c r="E321" s="150"/>
      <c r="F321" s="135"/>
      <c r="G321" s="42"/>
      <c r="H321" s="42"/>
    </row>
    <row r="322" s="216" customFormat="1" customHeight="1" spans="1:8">
      <c r="A322" s="232">
        <v>2040410</v>
      </c>
      <c r="B322" s="232" t="s">
        <v>463</v>
      </c>
      <c r="C322" s="135"/>
      <c r="D322" s="135"/>
      <c r="E322" s="150"/>
      <c r="F322" s="135"/>
      <c r="G322" s="42"/>
      <c r="H322" s="42"/>
    </row>
    <row r="323" s="216" customFormat="1" customHeight="1" spans="1:8">
      <c r="A323" s="232">
        <v>2040450</v>
      </c>
      <c r="B323" s="232" t="s">
        <v>279</v>
      </c>
      <c r="C323" s="135"/>
      <c r="D323" s="135"/>
      <c r="E323" s="150"/>
      <c r="F323" s="135"/>
      <c r="G323" s="42"/>
      <c r="H323" s="42"/>
    </row>
    <row r="324" s="216" customFormat="1" customHeight="1" spans="1:8">
      <c r="A324" s="232">
        <v>2040499</v>
      </c>
      <c r="B324" s="232" t="s">
        <v>464</v>
      </c>
      <c r="C324" s="135"/>
      <c r="D324" s="135"/>
      <c r="E324" s="150"/>
      <c r="F324" s="135">
        <v>54</v>
      </c>
      <c r="G324" s="42"/>
      <c r="H324" s="42"/>
    </row>
    <row r="325" s="216" customFormat="1" customHeight="1" spans="1:8">
      <c r="A325" s="232">
        <v>20405</v>
      </c>
      <c r="B325" s="209" t="s">
        <v>465</v>
      </c>
      <c r="C325" s="100">
        <f>SUM(C326:C333)</f>
        <v>791</v>
      </c>
      <c r="D325" s="100">
        <f>SUM(D326:D333)</f>
        <v>0</v>
      </c>
      <c r="E325" s="141">
        <v>126</v>
      </c>
      <c r="F325" s="100">
        <v>126</v>
      </c>
      <c r="G325" s="42">
        <f>ROUND(F325/E325*100,1)</f>
        <v>100</v>
      </c>
      <c r="H325" s="42">
        <f>ROUND((F325-C325)/C325*100,1)</f>
        <v>-84.1</v>
      </c>
    </row>
    <row r="326" s="216" customFormat="1" customHeight="1" spans="1:8">
      <c r="A326" s="232">
        <v>2040501</v>
      </c>
      <c r="B326" s="232" t="s">
        <v>270</v>
      </c>
      <c r="C326" s="135">
        <v>338</v>
      </c>
      <c r="D326" s="135"/>
      <c r="E326" s="150"/>
      <c r="F326" s="135">
        <v>126</v>
      </c>
      <c r="G326" s="42"/>
      <c r="H326" s="42">
        <f>ROUND((F326-C326)/C326*100,1)</f>
        <v>-62.7</v>
      </c>
    </row>
    <row r="327" s="216" customFormat="1" customHeight="1" spans="1:8">
      <c r="A327" s="232">
        <v>2040502</v>
      </c>
      <c r="B327" s="232" t="s">
        <v>271</v>
      </c>
      <c r="C327" s="135">
        <v>303</v>
      </c>
      <c r="D327" s="135"/>
      <c r="E327" s="150"/>
      <c r="F327" s="135"/>
      <c r="G327" s="42"/>
      <c r="H327" s="42">
        <f>ROUND((F327-C327)/C327*100,1)</f>
        <v>-100</v>
      </c>
    </row>
    <row r="328" s="216" customFormat="1" customHeight="1" spans="1:8">
      <c r="A328" s="232">
        <v>2040503</v>
      </c>
      <c r="B328" s="232" t="s">
        <v>272</v>
      </c>
      <c r="C328" s="135"/>
      <c r="D328" s="135"/>
      <c r="E328" s="150"/>
      <c r="F328" s="135"/>
      <c r="G328" s="42"/>
      <c r="H328" s="42"/>
    </row>
    <row r="329" s="216" customFormat="1" customHeight="1" spans="1:8">
      <c r="A329" s="232">
        <v>2040504</v>
      </c>
      <c r="B329" s="232" t="s">
        <v>466</v>
      </c>
      <c r="C329" s="135"/>
      <c r="D329" s="135"/>
      <c r="E329" s="150"/>
      <c r="F329" s="135"/>
      <c r="G329" s="42"/>
      <c r="H329" s="42"/>
    </row>
    <row r="330" s="216" customFormat="1" customHeight="1" spans="1:8">
      <c r="A330" s="232">
        <v>2040505</v>
      </c>
      <c r="B330" s="232" t="s">
        <v>467</v>
      </c>
      <c r="C330" s="135"/>
      <c r="D330" s="135"/>
      <c r="E330" s="150"/>
      <c r="F330" s="135"/>
      <c r="G330" s="42"/>
      <c r="H330" s="42"/>
    </row>
    <row r="331" s="216" customFormat="1" customHeight="1" spans="1:8">
      <c r="A331" s="232">
        <v>2040506</v>
      </c>
      <c r="B331" s="232" t="s">
        <v>468</v>
      </c>
      <c r="C331" s="135">
        <v>100</v>
      </c>
      <c r="D331" s="135"/>
      <c r="E331" s="150"/>
      <c r="F331" s="135"/>
      <c r="G331" s="42"/>
      <c r="H331" s="42">
        <f>ROUND((F331-C331)/C331*100,1)</f>
        <v>-100</v>
      </c>
    </row>
    <row r="332" s="216" customFormat="1" customHeight="1" spans="1:8">
      <c r="A332" s="232">
        <v>2040550</v>
      </c>
      <c r="B332" s="232" t="s">
        <v>279</v>
      </c>
      <c r="C332" s="135"/>
      <c r="D332" s="135"/>
      <c r="E332" s="150"/>
      <c r="F332" s="135"/>
      <c r="G332" s="42"/>
      <c r="H332" s="42"/>
    </row>
    <row r="333" s="216" customFormat="1" customHeight="1" spans="1:8">
      <c r="A333" s="232">
        <v>2040599</v>
      </c>
      <c r="B333" s="232" t="s">
        <v>469</v>
      </c>
      <c r="C333" s="135">
        <v>50</v>
      </c>
      <c r="D333" s="135"/>
      <c r="E333" s="150"/>
      <c r="F333" s="135"/>
      <c r="G333" s="42"/>
      <c r="H333" s="42">
        <f>ROUND((F333-C333)/C333*100,1)</f>
        <v>-100</v>
      </c>
    </row>
    <row r="334" s="216" customFormat="1" customHeight="1" spans="1:8">
      <c r="A334" s="232">
        <v>20406</v>
      </c>
      <c r="B334" s="209" t="s">
        <v>470</v>
      </c>
      <c r="C334" s="100">
        <f>SUM(C335:C347)</f>
        <v>765</v>
      </c>
      <c r="D334" s="100">
        <f>SUM(D335:D347)</f>
        <v>584</v>
      </c>
      <c r="E334" s="141">
        <v>835</v>
      </c>
      <c r="F334" s="100">
        <v>835</v>
      </c>
      <c r="G334" s="42">
        <f>ROUND(F334/E334*100,1)</f>
        <v>100</v>
      </c>
      <c r="H334" s="42">
        <f>ROUND((F334-C334)/C334*100,1)</f>
        <v>9.2</v>
      </c>
    </row>
    <row r="335" s="216" customFormat="1" customHeight="1" spans="1:8">
      <c r="A335" s="232">
        <v>2040601</v>
      </c>
      <c r="B335" s="232" t="s">
        <v>270</v>
      </c>
      <c r="C335" s="135">
        <v>610</v>
      </c>
      <c r="D335" s="135">
        <v>554</v>
      </c>
      <c r="E335" s="150"/>
      <c r="F335" s="135">
        <v>626</v>
      </c>
      <c r="G335" s="42"/>
      <c r="H335" s="42">
        <f>ROUND((F335-C335)/C335*100,1)</f>
        <v>2.6</v>
      </c>
    </row>
    <row r="336" s="216" customFormat="1" customHeight="1" spans="1:8">
      <c r="A336" s="232">
        <v>2040602</v>
      </c>
      <c r="B336" s="232" t="s">
        <v>271</v>
      </c>
      <c r="C336" s="135">
        <v>117</v>
      </c>
      <c r="D336" s="135">
        <v>21</v>
      </c>
      <c r="E336" s="150"/>
      <c r="F336" s="135">
        <v>185</v>
      </c>
      <c r="G336" s="42"/>
      <c r="H336" s="42">
        <f>ROUND((F336-C336)/C336*100,1)</f>
        <v>58.1</v>
      </c>
    </row>
    <row r="337" s="216" customFormat="1" customHeight="1" spans="1:8">
      <c r="A337" s="232">
        <v>2040603</v>
      </c>
      <c r="B337" s="232" t="s">
        <v>272</v>
      </c>
      <c r="C337" s="135"/>
      <c r="D337" s="135"/>
      <c r="E337" s="150"/>
      <c r="F337" s="135"/>
      <c r="G337" s="42"/>
      <c r="H337" s="42"/>
    </row>
    <row r="338" s="216" customFormat="1" customHeight="1" spans="1:8">
      <c r="A338" s="232">
        <v>2040604</v>
      </c>
      <c r="B338" s="232" t="s">
        <v>471</v>
      </c>
      <c r="C338" s="135"/>
      <c r="D338" s="135"/>
      <c r="E338" s="150"/>
      <c r="F338" s="135"/>
      <c r="G338" s="42"/>
      <c r="H338" s="42"/>
    </row>
    <row r="339" s="216" customFormat="1" customHeight="1" spans="1:8">
      <c r="A339" s="232">
        <v>2040605</v>
      </c>
      <c r="B339" s="232" t="s">
        <v>472</v>
      </c>
      <c r="C339" s="135"/>
      <c r="D339" s="135"/>
      <c r="E339" s="150"/>
      <c r="F339" s="135"/>
      <c r="G339" s="42"/>
      <c r="H339" s="42"/>
    </row>
    <row r="340" s="216" customFormat="1" customHeight="1" spans="1:8">
      <c r="A340" s="232">
        <v>2040606</v>
      </c>
      <c r="B340" s="232" t="s">
        <v>473</v>
      </c>
      <c r="C340" s="135"/>
      <c r="D340" s="135">
        <v>9</v>
      </c>
      <c r="E340" s="150"/>
      <c r="F340" s="135">
        <v>9</v>
      </c>
      <c r="G340" s="42"/>
      <c r="H340" s="42"/>
    </row>
    <row r="341" s="216" customFormat="1" customHeight="1" spans="1:8">
      <c r="A341" s="232">
        <v>2040607</v>
      </c>
      <c r="B341" s="232" t="s">
        <v>474</v>
      </c>
      <c r="C341" s="135">
        <v>38</v>
      </c>
      <c r="D341" s="135"/>
      <c r="E341" s="150"/>
      <c r="F341" s="135">
        <v>15</v>
      </c>
      <c r="G341" s="42"/>
      <c r="H341" s="42">
        <f>ROUND((F341-C341)/C341*100,1)</f>
        <v>-60.5</v>
      </c>
    </row>
    <row r="342" s="216" customFormat="1" customHeight="1" spans="1:8">
      <c r="A342" s="232">
        <v>2040608</v>
      </c>
      <c r="B342" s="232" t="s">
        <v>475</v>
      </c>
      <c r="C342" s="135"/>
      <c r="D342" s="135"/>
      <c r="E342" s="150"/>
      <c r="F342" s="135"/>
      <c r="G342" s="42"/>
      <c r="H342" s="42"/>
    </row>
    <row r="343" s="216" customFormat="1" customHeight="1" spans="1:8">
      <c r="A343" s="232">
        <v>2040610</v>
      </c>
      <c r="B343" s="232" t="s">
        <v>476</v>
      </c>
      <c r="C343" s="135"/>
      <c r="D343" s="135"/>
      <c r="E343" s="150"/>
      <c r="F343" s="135"/>
      <c r="G343" s="42"/>
      <c r="H343" s="42"/>
    </row>
    <row r="344" s="216" customFormat="1" customHeight="1" spans="1:8">
      <c r="A344" s="232">
        <v>2040612</v>
      </c>
      <c r="B344" s="232" t="s">
        <v>477</v>
      </c>
      <c r="C344" s="135"/>
      <c r="D344" s="135"/>
      <c r="E344" s="150"/>
      <c r="F344" s="135"/>
      <c r="G344" s="42"/>
      <c r="H344" s="42"/>
    </row>
    <row r="345" s="216" customFormat="1" customHeight="1" spans="1:8">
      <c r="A345" s="232">
        <v>2040613</v>
      </c>
      <c r="B345" s="232" t="s">
        <v>311</v>
      </c>
      <c r="C345" s="135"/>
      <c r="D345" s="135"/>
      <c r="E345" s="150"/>
      <c r="F345" s="135"/>
      <c r="G345" s="42"/>
      <c r="H345" s="42"/>
    </row>
    <row r="346" s="216" customFormat="1" customHeight="1" spans="1:8">
      <c r="A346" s="232">
        <v>2040650</v>
      </c>
      <c r="B346" s="232" t="s">
        <v>279</v>
      </c>
      <c r="C346" s="135"/>
      <c r="D346" s="135"/>
      <c r="E346" s="150"/>
      <c r="F346" s="135"/>
      <c r="G346" s="42"/>
      <c r="H346" s="42"/>
    </row>
    <row r="347" s="216" customFormat="1" customHeight="1" spans="1:8">
      <c r="A347" s="232">
        <v>2040699</v>
      </c>
      <c r="B347" s="232" t="s">
        <v>478</v>
      </c>
      <c r="C347" s="135"/>
      <c r="D347" s="135"/>
      <c r="E347" s="150"/>
      <c r="F347" s="135"/>
      <c r="G347" s="42"/>
      <c r="H347" s="42"/>
    </row>
    <row r="348" s="216" customFormat="1" customHeight="1" spans="1:8">
      <c r="A348" s="232">
        <v>20407</v>
      </c>
      <c r="B348" s="209" t="s">
        <v>479</v>
      </c>
      <c r="C348" s="100">
        <v>0</v>
      </c>
      <c r="D348" s="100">
        <f>SUM(D349:D357)</f>
        <v>0</v>
      </c>
      <c r="E348" s="141">
        <v>0</v>
      </c>
      <c r="F348" s="100">
        <v>0</v>
      </c>
      <c r="G348" s="42"/>
      <c r="H348" s="42"/>
    </row>
    <row r="349" s="216" customFormat="1" customHeight="1" spans="1:8">
      <c r="A349" s="232">
        <v>2040701</v>
      </c>
      <c r="B349" s="232" t="s">
        <v>270</v>
      </c>
      <c r="C349" s="135"/>
      <c r="D349" s="135"/>
      <c r="E349" s="150"/>
      <c r="F349" s="135"/>
      <c r="G349" s="42"/>
      <c r="H349" s="42"/>
    </row>
    <row r="350" s="216" customFormat="1" customHeight="1" spans="1:8">
      <c r="A350" s="232">
        <v>2040702</v>
      </c>
      <c r="B350" s="232" t="s">
        <v>271</v>
      </c>
      <c r="C350" s="135"/>
      <c r="D350" s="135"/>
      <c r="E350" s="150"/>
      <c r="F350" s="135"/>
      <c r="G350" s="42"/>
      <c r="H350" s="42"/>
    </row>
    <row r="351" s="216" customFormat="1" customHeight="1" spans="1:8">
      <c r="A351" s="232">
        <v>2040703</v>
      </c>
      <c r="B351" s="232" t="s">
        <v>272</v>
      </c>
      <c r="C351" s="135"/>
      <c r="D351" s="135"/>
      <c r="E351" s="150"/>
      <c r="F351" s="135"/>
      <c r="G351" s="42"/>
      <c r="H351" s="42"/>
    </row>
    <row r="352" s="216" customFormat="1" customHeight="1" spans="1:8">
      <c r="A352" s="232">
        <v>2040704</v>
      </c>
      <c r="B352" s="232" t="s">
        <v>480</v>
      </c>
      <c r="C352" s="135"/>
      <c r="D352" s="135"/>
      <c r="E352" s="150"/>
      <c r="F352" s="135"/>
      <c r="G352" s="42"/>
      <c r="H352" s="42"/>
    </row>
    <row r="353" s="216" customFormat="1" customHeight="1" spans="1:8">
      <c r="A353" s="232">
        <v>2040705</v>
      </c>
      <c r="B353" s="232" t="s">
        <v>481</v>
      </c>
      <c r="C353" s="135"/>
      <c r="D353" s="135"/>
      <c r="E353" s="150"/>
      <c r="F353" s="135"/>
      <c r="G353" s="42"/>
      <c r="H353" s="42"/>
    </row>
    <row r="354" s="216" customFormat="1" customHeight="1" spans="1:8">
      <c r="A354" s="232">
        <v>2040706</v>
      </c>
      <c r="B354" s="232" t="s">
        <v>482</v>
      </c>
      <c r="C354" s="135"/>
      <c r="D354" s="135"/>
      <c r="E354" s="150"/>
      <c r="F354" s="135"/>
      <c r="G354" s="42"/>
      <c r="H354" s="42"/>
    </row>
    <row r="355" s="216" customFormat="1" customHeight="1" spans="1:8">
      <c r="A355" s="232">
        <v>2040707</v>
      </c>
      <c r="B355" s="232" t="s">
        <v>311</v>
      </c>
      <c r="C355" s="135"/>
      <c r="D355" s="135"/>
      <c r="E355" s="150"/>
      <c r="F355" s="135"/>
      <c r="G355" s="42"/>
      <c r="H355" s="42"/>
    </row>
    <row r="356" s="216" customFormat="1" customHeight="1" spans="1:8">
      <c r="A356" s="232">
        <v>2040750</v>
      </c>
      <c r="B356" s="232" t="s">
        <v>279</v>
      </c>
      <c r="C356" s="135"/>
      <c r="D356" s="135"/>
      <c r="E356" s="150"/>
      <c r="F356" s="135"/>
      <c r="G356" s="42"/>
      <c r="H356" s="42"/>
    </row>
    <row r="357" s="216" customFormat="1" customHeight="1" spans="1:8">
      <c r="A357" s="232">
        <v>2040799</v>
      </c>
      <c r="B357" s="232" t="s">
        <v>483</v>
      </c>
      <c r="C357" s="135"/>
      <c r="D357" s="135"/>
      <c r="E357" s="150"/>
      <c r="F357" s="135"/>
      <c r="G357" s="42"/>
      <c r="H357" s="42"/>
    </row>
    <row r="358" s="216" customFormat="1" customHeight="1" spans="1:8">
      <c r="A358" s="232">
        <v>20408</v>
      </c>
      <c r="B358" s="209" t="s">
        <v>484</v>
      </c>
      <c r="C358" s="100">
        <v>0</v>
      </c>
      <c r="D358" s="100">
        <f>SUM(D359:D367)</f>
        <v>0</v>
      </c>
      <c r="E358" s="141">
        <v>0</v>
      </c>
      <c r="F358" s="100">
        <v>0</v>
      </c>
      <c r="G358" s="42"/>
      <c r="H358" s="42"/>
    </row>
    <row r="359" s="216" customFormat="1" customHeight="1" spans="1:8">
      <c r="A359" s="232">
        <v>2040801</v>
      </c>
      <c r="B359" s="232" t="s">
        <v>270</v>
      </c>
      <c r="C359" s="135"/>
      <c r="D359" s="135"/>
      <c r="E359" s="150"/>
      <c r="F359" s="135"/>
      <c r="G359" s="42"/>
      <c r="H359" s="42"/>
    </row>
    <row r="360" s="216" customFormat="1" customHeight="1" spans="1:8">
      <c r="A360" s="232">
        <v>2040802</v>
      </c>
      <c r="B360" s="232" t="s">
        <v>271</v>
      </c>
      <c r="C360" s="135"/>
      <c r="D360" s="135"/>
      <c r="E360" s="150"/>
      <c r="F360" s="135"/>
      <c r="G360" s="42"/>
      <c r="H360" s="42"/>
    </row>
    <row r="361" s="216" customFormat="1" customHeight="1" spans="1:8">
      <c r="A361" s="232">
        <v>2040803</v>
      </c>
      <c r="B361" s="232" t="s">
        <v>272</v>
      </c>
      <c r="C361" s="135"/>
      <c r="D361" s="135"/>
      <c r="E361" s="150"/>
      <c r="F361" s="135"/>
      <c r="G361" s="42"/>
      <c r="H361" s="42"/>
    </row>
    <row r="362" s="216" customFormat="1" customHeight="1" spans="1:8">
      <c r="A362" s="232">
        <v>2040804</v>
      </c>
      <c r="B362" s="232" t="s">
        <v>485</v>
      </c>
      <c r="C362" s="135"/>
      <c r="D362" s="135"/>
      <c r="E362" s="150"/>
      <c r="F362" s="135"/>
      <c r="G362" s="42"/>
      <c r="H362" s="42"/>
    </row>
    <row r="363" s="216" customFormat="1" customHeight="1" spans="1:8">
      <c r="A363" s="232">
        <v>2040805</v>
      </c>
      <c r="B363" s="232" t="s">
        <v>486</v>
      </c>
      <c r="C363" s="135"/>
      <c r="D363" s="135"/>
      <c r="E363" s="150"/>
      <c r="F363" s="135"/>
      <c r="G363" s="42"/>
      <c r="H363" s="42"/>
    </row>
    <row r="364" s="216" customFormat="1" customHeight="1" spans="1:8">
      <c r="A364" s="232">
        <v>2040806</v>
      </c>
      <c r="B364" s="232" t="s">
        <v>487</v>
      </c>
      <c r="C364" s="135"/>
      <c r="D364" s="135"/>
      <c r="E364" s="150"/>
      <c r="F364" s="135"/>
      <c r="G364" s="42"/>
      <c r="H364" s="42"/>
    </row>
    <row r="365" s="216" customFormat="1" customHeight="1" spans="1:8">
      <c r="A365" s="232">
        <v>2040807</v>
      </c>
      <c r="B365" s="232" t="s">
        <v>311</v>
      </c>
      <c r="C365" s="135"/>
      <c r="D365" s="135"/>
      <c r="E365" s="150"/>
      <c r="F365" s="135"/>
      <c r="G365" s="42"/>
      <c r="H365" s="42"/>
    </row>
    <row r="366" s="216" customFormat="1" customHeight="1" spans="1:8">
      <c r="A366" s="232">
        <v>2040850</v>
      </c>
      <c r="B366" s="232" t="s">
        <v>279</v>
      </c>
      <c r="C366" s="135"/>
      <c r="D366" s="135"/>
      <c r="E366" s="150"/>
      <c r="F366" s="135"/>
      <c r="G366" s="42"/>
      <c r="H366" s="42"/>
    </row>
    <row r="367" s="216" customFormat="1" customHeight="1" spans="1:8">
      <c r="A367" s="232">
        <v>2040899</v>
      </c>
      <c r="B367" s="232" t="s">
        <v>488</v>
      </c>
      <c r="C367" s="135"/>
      <c r="D367" s="135"/>
      <c r="E367" s="150"/>
      <c r="F367" s="135"/>
      <c r="G367" s="42"/>
      <c r="H367" s="42"/>
    </row>
    <row r="368" s="216" customFormat="1" customHeight="1" spans="1:8">
      <c r="A368" s="232">
        <v>20409</v>
      </c>
      <c r="B368" s="209" t="s">
        <v>489</v>
      </c>
      <c r="C368" s="100">
        <v>0</v>
      </c>
      <c r="D368" s="100">
        <f>SUM(D369:D375)</f>
        <v>0</v>
      </c>
      <c r="E368" s="141">
        <v>0</v>
      </c>
      <c r="F368" s="100">
        <v>0</v>
      </c>
      <c r="G368" s="42"/>
      <c r="H368" s="42"/>
    </row>
    <row r="369" s="216" customFormat="1" customHeight="1" spans="1:8">
      <c r="A369" s="232">
        <v>2040901</v>
      </c>
      <c r="B369" s="232" t="s">
        <v>270</v>
      </c>
      <c r="C369" s="135"/>
      <c r="D369" s="135"/>
      <c r="E369" s="150"/>
      <c r="F369" s="135"/>
      <c r="G369" s="42"/>
      <c r="H369" s="42"/>
    </row>
    <row r="370" s="216" customFormat="1" customHeight="1" spans="1:8">
      <c r="A370" s="232">
        <v>2040902</v>
      </c>
      <c r="B370" s="232" t="s">
        <v>271</v>
      </c>
      <c r="C370" s="135"/>
      <c r="D370" s="135"/>
      <c r="E370" s="150"/>
      <c r="F370" s="135"/>
      <c r="G370" s="42"/>
      <c r="H370" s="42"/>
    </row>
    <row r="371" s="216" customFormat="1" customHeight="1" spans="1:8">
      <c r="A371" s="232">
        <v>2040903</v>
      </c>
      <c r="B371" s="232" t="s">
        <v>272</v>
      </c>
      <c r="C371" s="135"/>
      <c r="D371" s="135"/>
      <c r="E371" s="150"/>
      <c r="F371" s="135"/>
      <c r="G371" s="42"/>
      <c r="H371" s="42"/>
    </row>
    <row r="372" s="216" customFormat="1" customHeight="1" spans="1:8">
      <c r="A372" s="232">
        <v>2040904</v>
      </c>
      <c r="B372" s="232" t="s">
        <v>490</v>
      </c>
      <c r="C372" s="135"/>
      <c r="D372" s="135"/>
      <c r="E372" s="150"/>
      <c r="F372" s="135"/>
      <c r="G372" s="42"/>
      <c r="H372" s="42"/>
    </row>
    <row r="373" s="216" customFormat="1" customHeight="1" spans="1:8">
      <c r="A373" s="232">
        <v>2040905</v>
      </c>
      <c r="B373" s="232" t="s">
        <v>491</v>
      </c>
      <c r="C373" s="135"/>
      <c r="D373" s="135"/>
      <c r="E373" s="150"/>
      <c r="F373" s="135"/>
      <c r="G373" s="42"/>
      <c r="H373" s="42"/>
    </row>
    <row r="374" s="216" customFormat="1" customHeight="1" spans="1:8">
      <c r="A374" s="232">
        <v>2040950</v>
      </c>
      <c r="B374" s="232" t="s">
        <v>279</v>
      </c>
      <c r="C374" s="135"/>
      <c r="D374" s="135"/>
      <c r="E374" s="150"/>
      <c r="F374" s="135"/>
      <c r="G374" s="42"/>
      <c r="H374" s="42"/>
    </row>
    <row r="375" s="216" customFormat="1" customHeight="1" spans="1:8">
      <c r="A375" s="232">
        <v>2040999</v>
      </c>
      <c r="B375" s="232" t="s">
        <v>492</v>
      </c>
      <c r="C375" s="135"/>
      <c r="D375" s="135"/>
      <c r="E375" s="150"/>
      <c r="F375" s="135"/>
      <c r="G375" s="42"/>
      <c r="H375" s="42"/>
    </row>
    <row r="376" s="216" customFormat="1" customHeight="1" spans="1:8">
      <c r="A376" s="232">
        <v>20410</v>
      </c>
      <c r="B376" s="209" t="s">
        <v>493</v>
      </c>
      <c r="C376" s="100">
        <v>0</v>
      </c>
      <c r="D376" s="100">
        <f>SUM(D377:D381)</f>
        <v>0</v>
      </c>
      <c r="E376" s="141">
        <v>0</v>
      </c>
      <c r="F376" s="100">
        <v>0</v>
      </c>
      <c r="G376" s="42"/>
      <c r="H376" s="42"/>
    </row>
    <row r="377" s="216" customFormat="1" customHeight="1" spans="1:8">
      <c r="A377" s="232">
        <v>2041001</v>
      </c>
      <c r="B377" s="232" t="s">
        <v>270</v>
      </c>
      <c r="C377" s="135"/>
      <c r="D377" s="135"/>
      <c r="E377" s="150"/>
      <c r="F377" s="135"/>
      <c r="G377" s="42"/>
      <c r="H377" s="42"/>
    </row>
    <row r="378" s="216" customFormat="1" customHeight="1" spans="1:8">
      <c r="A378" s="232">
        <v>2041002</v>
      </c>
      <c r="B378" s="232" t="s">
        <v>271</v>
      </c>
      <c r="C378" s="135"/>
      <c r="D378" s="135"/>
      <c r="E378" s="150"/>
      <c r="F378" s="135"/>
      <c r="G378" s="42"/>
      <c r="H378" s="42"/>
    </row>
    <row r="379" s="216" customFormat="1" customHeight="1" spans="1:8">
      <c r="A379" s="232">
        <v>2041006</v>
      </c>
      <c r="B379" s="232" t="s">
        <v>311</v>
      </c>
      <c r="C379" s="135"/>
      <c r="D379" s="135"/>
      <c r="E379" s="150"/>
      <c r="F379" s="135"/>
      <c r="G379" s="42"/>
      <c r="H379" s="42"/>
    </row>
    <row r="380" s="216" customFormat="1" customHeight="1" spans="1:8">
      <c r="A380" s="232">
        <v>2041007</v>
      </c>
      <c r="B380" s="232" t="s">
        <v>494</v>
      </c>
      <c r="C380" s="135"/>
      <c r="D380" s="135"/>
      <c r="E380" s="150"/>
      <c r="F380" s="135"/>
      <c r="G380" s="42"/>
      <c r="H380" s="42"/>
    </row>
    <row r="381" s="216" customFormat="1" customHeight="1" spans="1:8">
      <c r="A381" s="232">
        <v>2041099</v>
      </c>
      <c r="B381" s="232" t="s">
        <v>495</v>
      </c>
      <c r="C381" s="135"/>
      <c r="D381" s="135"/>
      <c r="E381" s="150"/>
      <c r="F381" s="135"/>
      <c r="G381" s="42"/>
      <c r="H381" s="42"/>
    </row>
    <row r="382" s="216" customFormat="1" customHeight="1" spans="1:8">
      <c r="A382" s="232">
        <v>20499</v>
      </c>
      <c r="B382" s="209" t="s">
        <v>496</v>
      </c>
      <c r="C382" s="100">
        <v>0</v>
      </c>
      <c r="D382" s="100">
        <f>SUM(D383:D384)</f>
        <v>1105</v>
      </c>
      <c r="E382" s="141">
        <v>14</v>
      </c>
      <c r="F382" s="100">
        <v>14</v>
      </c>
      <c r="G382" s="42">
        <f>ROUND(F382/E382*100,1)</f>
        <v>100</v>
      </c>
      <c r="H382" s="42"/>
    </row>
    <row r="383" s="216" customFormat="1" customHeight="1" spans="1:8">
      <c r="A383" s="232">
        <v>2049902</v>
      </c>
      <c r="B383" s="232" t="s">
        <v>497</v>
      </c>
      <c r="C383" s="135"/>
      <c r="D383" s="135"/>
      <c r="E383" s="150"/>
      <c r="F383" s="135">
        <v>14</v>
      </c>
      <c r="G383" s="42"/>
      <c r="H383" s="42"/>
    </row>
    <row r="384" s="216" customFormat="1" customHeight="1" spans="1:8">
      <c r="A384" s="232">
        <v>2049999</v>
      </c>
      <c r="B384" s="232" t="s">
        <v>498</v>
      </c>
      <c r="C384" s="135"/>
      <c r="D384" s="135">
        <v>1105</v>
      </c>
      <c r="E384" s="150"/>
      <c r="F384" s="135"/>
      <c r="G384" s="42"/>
      <c r="H384" s="42"/>
    </row>
    <row r="385" s="216" customFormat="1" customHeight="1" spans="1:8">
      <c r="A385" s="232">
        <v>205</v>
      </c>
      <c r="B385" s="209" t="s">
        <v>499</v>
      </c>
      <c r="C385" s="100">
        <v>62031</v>
      </c>
      <c r="D385" s="100">
        <f>SUM(D386,D391,D398,D404,D410,D414,D418,D422,D428,D435)</f>
        <v>56239</v>
      </c>
      <c r="E385" s="141">
        <v>63811</v>
      </c>
      <c r="F385" s="100">
        <v>62641</v>
      </c>
      <c r="G385" s="42">
        <f>ROUND(F385/E385*100,1)</f>
        <v>98.2</v>
      </c>
      <c r="H385" s="42">
        <f>ROUND((F385-C385)/C385*100,1)</f>
        <v>1</v>
      </c>
    </row>
    <row r="386" s="216" customFormat="1" customHeight="1" spans="1:8">
      <c r="A386" s="232">
        <v>20501</v>
      </c>
      <c r="B386" s="209" t="s">
        <v>500</v>
      </c>
      <c r="C386" s="100">
        <v>3712</v>
      </c>
      <c r="D386" s="100">
        <f>SUM(D387:D390)</f>
        <v>3642</v>
      </c>
      <c r="E386" s="141">
        <v>4102</v>
      </c>
      <c r="F386" s="100">
        <v>3664</v>
      </c>
      <c r="G386" s="42">
        <f>ROUND(F386/E386*100,1)</f>
        <v>89.3</v>
      </c>
      <c r="H386" s="42">
        <f>ROUND((F386-C386)/C386*100,1)</f>
        <v>-1.3</v>
      </c>
    </row>
    <row r="387" s="216" customFormat="1" customHeight="1" spans="1:8">
      <c r="A387" s="232">
        <v>2050101</v>
      </c>
      <c r="B387" s="232" t="s">
        <v>270</v>
      </c>
      <c r="C387" s="135">
        <v>1034</v>
      </c>
      <c r="D387" s="135">
        <v>613</v>
      </c>
      <c r="E387" s="150"/>
      <c r="F387" s="135">
        <v>705</v>
      </c>
      <c r="G387" s="42"/>
      <c r="H387" s="42">
        <f>ROUND((F387-C387)/C387*100,1)</f>
        <v>-31.8</v>
      </c>
    </row>
    <row r="388" s="216" customFormat="1" customHeight="1" spans="1:8">
      <c r="A388" s="232">
        <v>2050102</v>
      </c>
      <c r="B388" s="232" t="s">
        <v>271</v>
      </c>
      <c r="C388" s="135">
        <v>240</v>
      </c>
      <c r="D388" s="135"/>
      <c r="E388" s="150"/>
      <c r="F388" s="135">
        <v>79</v>
      </c>
      <c r="G388" s="42"/>
      <c r="H388" s="42">
        <f>ROUND((F388-C388)/C388*100,1)</f>
        <v>-67.1</v>
      </c>
    </row>
    <row r="389" s="216" customFormat="1" customHeight="1" spans="1:8">
      <c r="A389" s="232">
        <v>2050103</v>
      </c>
      <c r="B389" s="232" t="s">
        <v>272</v>
      </c>
      <c r="C389" s="135"/>
      <c r="D389" s="135"/>
      <c r="E389" s="150"/>
      <c r="F389" s="135"/>
      <c r="G389" s="42"/>
      <c r="H389" s="42"/>
    </row>
    <row r="390" s="216" customFormat="1" customHeight="1" spans="1:8">
      <c r="A390" s="232">
        <v>2050199</v>
      </c>
      <c r="B390" s="232" t="s">
        <v>501</v>
      </c>
      <c r="C390" s="135">
        <v>2438</v>
      </c>
      <c r="D390" s="135">
        <v>3029</v>
      </c>
      <c r="E390" s="150"/>
      <c r="F390" s="135">
        <v>2880</v>
      </c>
      <c r="G390" s="42"/>
      <c r="H390" s="42">
        <f t="shared" ref="H390:H398" si="3">ROUND((F390-C390)/C390*100,1)</f>
        <v>18.1</v>
      </c>
    </row>
    <row r="391" s="216" customFormat="1" customHeight="1" spans="1:8">
      <c r="A391" s="232">
        <v>20502</v>
      </c>
      <c r="B391" s="209" t="s">
        <v>502</v>
      </c>
      <c r="C391" s="100">
        <v>46329</v>
      </c>
      <c r="D391" s="100">
        <f>SUM(D392:D397)</f>
        <v>47457</v>
      </c>
      <c r="E391" s="141">
        <v>56579</v>
      </c>
      <c r="F391" s="100">
        <v>55847</v>
      </c>
      <c r="G391" s="42">
        <f>ROUND(F391/E391*100,1)</f>
        <v>98.7</v>
      </c>
      <c r="H391" s="42">
        <f t="shared" si="3"/>
        <v>20.5</v>
      </c>
    </row>
    <row r="392" s="216" customFormat="1" customHeight="1" spans="1:8">
      <c r="A392" s="232">
        <v>2050201</v>
      </c>
      <c r="B392" s="232" t="s">
        <v>503</v>
      </c>
      <c r="C392" s="135">
        <v>3139</v>
      </c>
      <c r="D392" s="135">
        <v>3200</v>
      </c>
      <c r="E392" s="150"/>
      <c r="F392" s="135">
        <v>2451</v>
      </c>
      <c r="G392" s="42"/>
      <c r="H392" s="42">
        <f t="shared" si="3"/>
        <v>-21.9</v>
      </c>
    </row>
    <row r="393" s="216" customFormat="1" customHeight="1" spans="1:8">
      <c r="A393" s="232">
        <v>2050202</v>
      </c>
      <c r="B393" s="232" t="s">
        <v>504</v>
      </c>
      <c r="C393" s="135">
        <v>23079</v>
      </c>
      <c r="D393" s="135">
        <v>22688</v>
      </c>
      <c r="E393" s="150"/>
      <c r="F393" s="135">
        <v>31227</v>
      </c>
      <c r="G393" s="42"/>
      <c r="H393" s="42">
        <f t="shared" si="3"/>
        <v>35.3</v>
      </c>
    </row>
    <row r="394" s="216" customFormat="1" customHeight="1" spans="1:8">
      <c r="A394" s="232">
        <v>2050203</v>
      </c>
      <c r="B394" s="232" t="s">
        <v>505</v>
      </c>
      <c r="C394" s="135">
        <v>7809</v>
      </c>
      <c r="D394" s="135">
        <v>8249</v>
      </c>
      <c r="E394" s="150"/>
      <c r="F394" s="135">
        <v>13780</v>
      </c>
      <c r="G394" s="42"/>
      <c r="H394" s="42">
        <f t="shared" si="3"/>
        <v>76.5</v>
      </c>
    </row>
    <row r="395" s="216" customFormat="1" customHeight="1" spans="1:8">
      <c r="A395" s="232">
        <v>2050204</v>
      </c>
      <c r="B395" s="232" t="s">
        <v>506</v>
      </c>
      <c r="C395" s="135">
        <v>7821</v>
      </c>
      <c r="D395" s="135">
        <v>10018</v>
      </c>
      <c r="E395" s="150"/>
      <c r="F395" s="135">
        <v>6864</v>
      </c>
      <c r="G395" s="42"/>
      <c r="H395" s="42">
        <f t="shared" si="3"/>
        <v>-12.2</v>
      </c>
    </row>
    <row r="396" s="216" customFormat="1" customHeight="1" spans="1:8">
      <c r="A396" s="232">
        <v>2050205</v>
      </c>
      <c r="B396" s="232" t="s">
        <v>507</v>
      </c>
      <c r="C396" s="135">
        <v>78</v>
      </c>
      <c r="D396" s="135">
        <v>10</v>
      </c>
      <c r="E396" s="150"/>
      <c r="F396" s="135">
        <v>5</v>
      </c>
      <c r="G396" s="42"/>
      <c r="H396" s="42">
        <f t="shared" si="3"/>
        <v>-93.6</v>
      </c>
    </row>
    <row r="397" s="216" customFormat="1" customHeight="1" spans="1:8">
      <c r="A397" s="232">
        <v>2050299</v>
      </c>
      <c r="B397" s="232" t="s">
        <v>508</v>
      </c>
      <c r="C397" s="135">
        <v>4403</v>
      </c>
      <c r="D397" s="135">
        <v>3292</v>
      </c>
      <c r="E397" s="150"/>
      <c r="F397" s="135">
        <v>1520</v>
      </c>
      <c r="G397" s="42"/>
      <c r="H397" s="42">
        <f t="shared" si="3"/>
        <v>-65.5</v>
      </c>
    </row>
    <row r="398" s="216" customFormat="1" customHeight="1" spans="1:8">
      <c r="A398" s="232">
        <v>20503</v>
      </c>
      <c r="B398" s="209" t="s">
        <v>509</v>
      </c>
      <c r="C398" s="100">
        <v>2769</v>
      </c>
      <c r="D398" s="100">
        <f>SUM(D399:D403)</f>
        <v>2736</v>
      </c>
      <c r="E398" s="141">
        <v>2313</v>
      </c>
      <c r="F398" s="100">
        <v>2313</v>
      </c>
      <c r="G398" s="42">
        <f>ROUND(F398/E398*100,1)</f>
        <v>100</v>
      </c>
      <c r="H398" s="42">
        <f t="shared" si="3"/>
        <v>-16.5</v>
      </c>
    </row>
    <row r="399" s="216" customFormat="1" customHeight="1" spans="1:8">
      <c r="A399" s="232">
        <v>2050301</v>
      </c>
      <c r="B399" s="232" t="s">
        <v>510</v>
      </c>
      <c r="C399" s="135"/>
      <c r="D399" s="135"/>
      <c r="E399" s="150"/>
      <c r="F399" s="135"/>
      <c r="G399" s="42"/>
      <c r="H399" s="42"/>
    </row>
    <row r="400" s="216" customFormat="1" customHeight="1" spans="1:8">
      <c r="A400" s="232">
        <v>2050302</v>
      </c>
      <c r="B400" s="232" t="s">
        <v>511</v>
      </c>
      <c r="C400" s="135">
        <v>2769</v>
      </c>
      <c r="D400" s="135">
        <v>2736</v>
      </c>
      <c r="E400" s="150"/>
      <c r="F400" s="135">
        <v>2313</v>
      </c>
      <c r="G400" s="42"/>
      <c r="H400" s="42">
        <f>ROUND((F400-C400)/C400*100,1)</f>
        <v>-16.5</v>
      </c>
    </row>
    <row r="401" s="216" customFormat="1" customHeight="1" spans="1:8">
      <c r="A401" s="232">
        <v>2050303</v>
      </c>
      <c r="B401" s="232" t="s">
        <v>512</v>
      </c>
      <c r="C401" s="135"/>
      <c r="D401" s="135"/>
      <c r="E401" s="150"/>
      <c r="F401" s="135"/>
      <c r="G401" s="42"/>
      <c r="H401" s="42"/>
    </row>
    <row r="402" s="216" customFormat="1" customHeight="1" spans="1:8">
      <c r="A402" s="232">
        <v>2050305</v>
      </c>
      <c r="B402" s="232" t="s">
        <v>513</v>
      </c>
      <c r="C402" s="135"/>
      <c r="D402" s="135"/>
      <c r="E402" s="150"/>
      <c r="F402" s="135"/>
      <c r="G402" s="42"/>
      <c r="H402" s="42"/>
    </row>
    <row r="403" s="216" customFormat="1" customHeight="1" spans="1:8">
      <c r="A403" s="232">
        <v>2050399</v>
      </c>
      <c r="B403" s="232" t="s">
        <v>514</v>
      </c>
      <c r="C403" s="135"/>
      <c r="D403" s="135"/>
      <c r="E403" s="150"/>
      <c r="F403" s="135"/>
      <c r="G403" s="42"/>
      <c r="H403" s="42"/>
    </row>
    <row r="404" s="216" customFormat="1" customHeight="1" spans="1:8">
      <c r="A404" s="232">
        <v>20504</v>
      </c>
      <c r="B404" s="209" t="s">
        <v>515</v>
      </c>
      <c r="C404" s="100">
        <v>0</v>
      </c>
      <c r="D404" s="100">
        <f>SUM(D405:D409)</f>
        <v>0</v>
      </c>
      <c r="E404" s="141">
        <v>0</v>
      </c>
      <c r="F404" s="100">
        <v>0</v>
      </c>
      <c r="G404" s="42"/>
      <c r="H404" s="42"/>
    </row>
    <row r="405" s="216" customFormat="1" customHeight="1" spans="1:8">
      <c r="A405" s="232">
        <v>2050401</v>
      </c>
      <c r="B405" s="232" t="s">
        <v>516</v>
      </c>
      <c r="C405" s="135"/>
      <c r="D405" s="135"/>
      <c r="E405" s="150"/>
      <c r="F405" s="135"/>
      <c r="G405" s="42"/>
      <c r="H405" s="42"/>
    </row>
    <row r="406" s="216" customFormat="1" customHeight="1" spans="1:8">
      <c r="A406" s="232">
        <v>2050402</v>
      </c>
      <c r="B406" s="232" t="s">
        <v>517</v>
      </c>
      <c r="C406" s="135"/>
      <c r="D406" s="135"/>
      <c r="E406" s="150"/>
      <c r="F406" s="135"/>
      <c r="G406" s="42"/>
      <c r="H406" s="42"/>
    </row>
    <row r="407" s="216" customFormat="1" customHeight="1" spans="1:8">
      <c r="A407" s="232">
        <v>2050403</v>
      </c>
      <c r="B407" s="232" t="s">
        <v>518</v>
      </c>
      <c r="C407" s="135"/>
      <c r="D407" s="135"/>
      <c r="E407" s="150"/>
      <c r="F407" s="135"/>
      <c r="G407" s="42"/>
      <c r="H407" s="42"/>
    </row>
    <row r="408" s="216" customFormat="1" customHeight="1" spans="1:8">
      <c r="A408" s="232">
        <v>2050404</v>
      </c>
      <c r="B408" s="232" t="s">
        <v>519</v>
      </c>
      <c r="C408" s="135"/>
      <c r="D408" s="135"/>
      <c r="E408" s="150"/>
      <c r="F408" s="135"/>
      <c r="G408" s="42"/>
      <c r="H408" s="42"/>
    </row>
    <row r="409" s="216" customFormat="1" customHeight="1" spans="1:8">
      <c r="A409" s="232">
        <v>2050499</v>
      </c>
      <c r="B409" s="232" t="s">
        <v>520</v>
      </c>
      <c r="C409" s="135"/>
      <c r="D409" s="135"/>
      <c r="E409" s="150"/>
      <c r="F409" s="135"/>
      <c r="G409" s="42"/>
      <c r="H409" s="42"/>
    </row>
    <row r="410" s="216" customFormat="1" customHeight="1" spans="1:8">
      <c r="A410" s="232">
        <v>20505</v>
      </c>
      <c r="B410" s="209" t="s">
        <v>521</v>
      </c>
      <c r="C410" s="100">
        <v>0</v>
      </c>
      <c r="D410" s="100">
        <f>SUM(D411:D413)</f>
        <v>0</v>
      </c>
      <c r="E410" s="141">
        <v>0</v>
      </c>
      <c r="F410" s="100">
        <v>0</v>
      </c>
      <c r="G410" s="42"/>
      <c r="H410" s="42"/>
    </row>
    <row r="411" s="216" customFormat="1" customHeight="1" spans="1:8">
      <c r="A411" s="232">
        <v>2050501</v>
      </c>
      <c r="B411" s="232" t="s">
        <v>522</v>
      </c>
      <c r="C411" s="135"/>
      <c r="D411" s="135"/>
      <c r="E411" s="150"/>
      <c r="F411" s="135"/>
      <c r="G411" s="42"/>
      <c r="H411" s="42"/>
    </row>
    <row r="412" s="216" customFormat="1" customHeight="1" spans="1:8">
      <c r="A412" s="232">
        <v>2050502</v>
      </c>
      <c r="B412" s="232" t="s">
        <v>523</v>
      </c>
      <c r="C412" s="135"/>
      <c r="D412" s="135"/>
      <c r="E412" s="150"/>
      <c r="F412" s="135"/>
      <c r="G412" s="42"/>
      <c r="H412" s="42"/>
    </row>
    <row r="413" s="216" customFormat="1" customHeight="1" spans="1:8">
      <c r="A413" s="232">
        <v>2050599</v>
      </c>
      <c r="B413" s="232" t="s">
        <v>524</v>
      </c>
      <c r="C413" s="135"/>
      <c r="D413" s="135"/>
      <c r="E413" s="150"/>
      <c r="F413" s="135"/>
      <c r="G413" s="42"/>
      <c r="H413" s="42"/>
    </row>
    <row r="414" s="216" customFormat="1" customHeight="1" spans="1:8">
      <c r="A414" s="232">
        <v>20506</v>
      </c>
      <c r="B414" s="209" t="s">
        <v>525</v>
      </c>
      <c r="C414" s="100">
        <v>0</v>
      </c>
      <c r="D414" s="100">
        <f>SUM(D415:D417)</f>
        <v>0</v>
      </c>
      <c r="E414" s="141">
        <v>0</v>
      </c>
      <c r="F414" s="100">
        <v>0</v>
      </c>
      <c r="G414" s="42"/>
      <c r="H414" s="42"/>
    </row>
    <row r="415" s="216" customFormat="1" customHeight="1" spans="1:8">
      <c r="A415" s="232">
        <v>2050601</v>
      </c>
      <c r="B415" s="232" t="s">
        <v>526</v>
      </c>
      <c r="C415" s="135"/>
      <c r="D415" s="135"/>
      <c r="E415" s="150"/>
      <c r="F415" s="135"/>
      <c r="G415" s="42"/>
      <c r="H415" s="42"/>
    </row>
    <row r="416" s="216" customFormat="1" customHeight="1" spans="1:8">
      <c r="A416" s="232">
        <v>2050602</v>
      </c>
      <c r="B416" s="232" t="s">
        <v>527</v>
      </c>
      <c r="C416" s="135"/>
      <c r="D416" s="135"/>
      <c r="E416" s="150"/>
      <c r="F416" s="135"/>
      <c r="G416" s="42"/>
      <c r="H416" s="42"/>
    </row>
    <row r="417" s="216" customFormat="1" customHeight="1" spans="1:8">
      <c r="A417" s="232">
        <v>2050699</v>
      </c>
      <c r="B417" s="232" t="s">
        <v>528</v>
      </c>
      <c r="C417" s="135"/>
      <c r="D417" s="135"/>
      <c r="E417" s="150"/>
      <c r="F417" s="135"/>
      <c r="G417" s="42"/>
      <c r="H417" s="42"/>
    </row>
    <row r="418" s="216" customFormat="1" customHeight="1" spans="1:8">
      <c r="A418" s="232">
        <v>20507</v>
      </c>
      <c r="B418" s="209" t="s">
        <v>529</v>
      </c>
      <c r="C418" s="100">
        <v>33</v>
      </c>
      <c r="D418" s="100">
        <f>SUM(D419:D421)</f>
        <v>253</v>
      </c>
      <c r="E418" s="141">
        <v>160</v>
      </c>
      <c r="F418" s="100">
        <v>160</v>
      </c>
      <c r="G418" s="42">
        <f>ROUND(F418/E418*100,1)</f>
        <v>100</v>
      </c>
      <c r="H418" s="42">
        <f>ROUND((F418-C418)/C418*100,1)</f>
        <v>384.8</v>
      </c>
    </row>
    <row r="419" s="216" customFormat="1" customHeight="1" spans="1:8">
      <c r="A419" s="232">
        <v>2050701</v>
      </c>
      <c r="B419" s="232" t="s">
        <v>530</v>
      </c>
      <c r="C419" s="135">
        <v>33</v>
      </c>
      <c r="D419" s="135">
        <v>253</v>
      </c>
      <c r="E419" s="150"/>
      <c r="F419" s="135">
        <v>150</v>
      </c>
      <c r="G419" s="42"/>
      <c r="H419" s="42">
        <f>ROUND((F419-C419)/C419*100,1)</f>
        <v>354.5</v>
      </c>
    </row>
    <row r="420" s="216" customFormat="1" customHeight="1" spans="1:8">
      <c r="A420" s="232">
        <v>2050702</v>
      </c>
      <c r="B420" s="232" t="s">
        <v>531</v>
      </c>
      <c r="C420" s="135"/>
      <c r="D420" s="135"/>
      <c r="E420" s="150"/>
      <c r="F420" s="135"/>
      <c r="G420" s="42"/>
      <c r="H420" s="42"/>
    </row>
    <row r="421" s="216" customFormat="1" customHeight="1" spans="1:8">
      <c r="A421" s="232">
        <v>2050799</v>
      </c>
      <c r="B421" s="232" t="s">
        <v>532</v>
      </c>
      <c r="C421" s="135"/>
      <c r="D421" s="135"/>
      <c r="E421" s="150"/>
      <c r="F421" s="135">
        <v>10</v>
      </c>
      <c r="G421" s="42"/>
      <c r="H421" s="42"/>
    </row>
    <row r="422" s="216" customFormat="1" customHeight="1" spans="1:8">
      <c r="A422" s="232">
        <v>20508</v>
      </c>
      <c r="B422" s="209" t="s">
        <v>533</v>
      </c>
      <c r="C422" s="100">
        <v>204</v>
      </c>
      <c r="D422" s="100">
        <f>SUM(D423:D427)</f>
        <v>211</v>
      </c>
      <c r="E422" s="141">
        <v>435</v>
      </c>
      <c r="F422" s="100">
        <v>435</v>
      </c>
      <c r="G422" s="42">
        <f>ROUND(F422/E422*100,1)</f>
        <v>100</v>
      </c>
      <c r="H422" s="42">
        <f>ROUND((F422-C422)/C422*100,1)</f>
        <v>113.2</v>
      </c>
    </row>
    <row r="423" s="216" customFormat="1" customHeight="1" spans="1:8">
      <c r="A423" s="232">
        <v>2050801</v>
      </c>
      <c r="B423" s="232" t="s">
        <v>534</v>
      </c>
      <c r="C423" s="135"/>
      <c r="D423" s="135"/>
      <c r="E423" s="150"/>
      <c r="F423" s="135"/>
      <c r="G423" s="42"/>
      <c r="H423" s="42"/>
    </row>
    <row r="424" s="216" customFormat="1" customHeight="1" spans="1:8">
      <c r="A424" s="232">
        <v>2050802</v>
      </c>
      <c r="B424" s="232" t="s">
        <v>535</v>
      </c>
      <c r="C424" s="135">
        <v>204</v>
      </c>
      <c r="D424" s="135"/>
      <c r="E424" s="150"/>
      <c r="F424" s="135">
        <v>435</v>
      </c>
      <c r="G424" s="42"/>
      <c r="H424" s="42">
        <f>ROUND((F424-C424)/C424*100,1)</f>
        <v>113.2</v>
      </c>
    </row>
    <row r="425" s="216" customFormat="1" customHeight="1" spans="1:8">
      <c r="A425" s="232">
        <v>2050803</v>
      </c>
      <c r="B425" s="232" t="s">
        <v>536</v>
      </c>
      <c r="C425" s="135"/>
      <c r="D425" s="135">
        <v>211</v>
      </c>
      <c r="E425" s="150"/>
      <c r="F425" s="135"/>
      <c r="G425" s="42"/>
      <c r="H425" s="42"/>
    </row>
    <row r="426" s="216" customFormat="1" customHeight="1" spans="1:8">
      <c r="A426" s="232">
        <v>2050804</v>
      </c>
      <c r="B426" s="232" t="s">
        <v>537</v>
      </c>
      <c r="C426" s="135"/>
      <c r="D426" s="135"/>
      <c r="E426" s="150"/>
      <c r="F426" s="135"/>
      <c r="G426" s="42"/>
      <c r="H426" s="42"/>
    </row>
    <row r="427" s="216" customFormat="1" customHeight="1" spans="1:8">
      <c r="A427" s="232">
        <v>2050899</v>
      </c>
      <c r="B427" s="232" t="s">
        <v>538</v>
      </c>
      <c r="C427" s="135"/>
      <c r="D427" s="135"/>
      <c r="E427" s="150"/>
      <c r="F427" s="135"/>
      <c r="G427" s="42"/>
      <c r="H427" s="42"/>
    </row>
    <row r="428" s="216" customFormat="1" customHeight="1" spans="1:8">
      <c r="A428" s="232">
        <v>20509</v>
      </c>
      <c r="B428" s="209" t="s">
        <v>539</v>
      </c>
      <c r="C428" s="100">
        <v>1579</v>
      </c>
      <c r="D428" s="100">
        <f>SUM(D429:D434)</f>
        <v>190</v>
      </c>
      <c r="E428" s="141">
        <v>222</v>
      </c>
      <c r="F428" s="100">
        <v>222</v>
      </c>
      <c r="G428" s="42">
        <f>ROUND(F428/E428*100,1)</f>
        <v>100</v>
      </c>
      <c r="H428" s="42">
        <f>ROUND((F428-C428)/C428*100,1)</f>
        <v>-85.9</v>
      </c>
    </row>
    <row r="429" s="216" customFormat="1" customHeight="1" spans="1:8">
      <c r="A429" s="232">
        <v>2050901</v>
      </c>
      <c r="B429" s="232" t="s">
        <v>540</v>
      </c>
      <c r="C429" s="135">
        <v>150</v>
      </c>
      <c r="D429" s="135"/>
      <c r="E429" s="150"/>
      <c r="F429" s="135"/>
      <c r="G429" s="42"/>
      <c r="H429" s="42">
        <f>ROUND((F429-C429)/C429*100,1)</f>
        <v>-100</v>
      </c>
    </row>
    <row r="430" s="216" customFormat="1" customHeight="1" spans="1:8">
      <c r="A430" s="232">
        <v>2050902</v>
      </c>
      <c r="B430" s="232" t="s">
        <v>541</v>
      </c>
      <c r="C430" s="135"/>
      <c r="D430" s="135"/>
      <c r="E430" s="150"/>
      <c r="F430" s="135"/>
      <c r="G430" s="42"/>
      <c r="H430" s="42"/>
    </row>
    <row r="431" s="216" customFormat="1" customHeight="1" spans="1:8">
      <c r="A431" s="232">
        <v>2050903</v>
      </c>
      <c r="B431" s="232" t="s">
        <v>542</v>
      </c>
      <c r="C431" s="135"/>
      <c r="D431" s="135"/>
      <c r="E431" s="150"/>
      <c r="F431" s="135"/>
      <c r="G431" s="42"/>
      <c r="H431" s="42"/>
    </row>
    <row r="432" s="216" customFormat="1" customHeight="1" spans="1:8">
      <c r="A432" s="232">
        <v>2050904</v>
      </c>
      <c r="B432" s="232" t="s">
        <v>543</v>
      </c>
      <c r="C432" s="135"/>
      <c r="D432" s="135"/>
      <c r="E432" s="150"/>
      <c r="F432" s="135"/>
      <c r="G432" s="42"/>
      <c r="H432" s="42"/>
    </row>
    <row r="433" s="216" customFormat="1" ht="15" customHeight="1" spans="1:8">
      <c r="A433" s="232">
        <v>2050905</v>
      </c>
      <c r="B433" s="232" t="s">
        <v>544</v>
      </c>
      <c r="C433" s="135">
        <v>152</v>
      </c>
      <c r="D433" s="135"/>
      <c r="E433" s="150"/>
      <c r="F433" s="135"/>
      <c r="G433" s="42"/>
      <c r="H433" s="42">
        <f t="shared" ref="H433:H440" si="4">ROUND((F433-C433)/C433*100,1)</f>
        <v>-100</v>
      </c>
    </row>
    <row r="434" s="216" customFormat="1" customHeight="1" spans="1:8">
      <c r="A434" s="232">
        <v>2050999</v>
      </c>
      <c r="B434" s="232" t="s">
        <v>545</v>
      </c>
      <c r="C434" s="135">
        <v>1277</v>
      </c>
      <c r="D434" s="135">
        <v>190</v>
      </c>
      <c r="E434" s="150"/>
      <c r="F434" s="135">
        <v>222</v>
      </c>
      <c r="G434" s="42"/>
      <c r="H434" s="42">
        <f t="shared" si="4"/>
        <v>-82.6</v>
      </c>
    </row>
    <row r="435" s="216" customFormat="1" customHeight="1" spans="1:8">
      <c r="A435" s="232">
        <v>20599</v>
      </c>
      <c r="B435" s="209" t="s">
        <v>546</v>
      </c>
      <c r="C435" s="100">
        <v>7405</v>
      </c>
      <c r="D435" s="100">
        <f>SUM(D436)</f>
        <v>1750</v>
      </c>
      <c r="E435" s="141">
        <v>0</v>
      </c>
      <c r="F435" s="100">
        <v>0</v>
      </c>
      <c r="G435" s="42"/>
      <c r="H435" s="42">
        <f t="shared" si="4"/>
        <v>-100</v>
      </c>
    </row>
    <row r="436" s="216" customFormat="1" customHeight="1" spans="1:8">
      <c r="A436" s="232">
        <v>2059999</v>
      </c>
      <c r="B436" s="232" t="s">
        <v>547</v>
      </c>
      <c r="C436" s="135">
        <v>7405</v>
      </c>
      <c r="D436" s="135">
        <v>1750</v>
      </c>
      <c r="E436" s="150"/>
      <c r="F436" s="135"/>
      <c r="G436" s="42"/>
      <c r="H436" s="42">
        <f t="shared" si="4"/>
        <v>-100</v>
      </c>
    </row>
    <row r="437" s="216" customFormat="1" customHeight="1" spans="1:8">
      <c r="A437" s="232">
        <v>206</v>
      </c>
      <c r="B437" s="209" t="s">
        <v>548</v>
      </c>
      <c r="C437" s="100">
        <v>2840</v>
      </c>
      <c r="D437" s="100">
        <f>SUM(D438,D443,D452,D458,D463,D468,D473,D480,D484,D488)</f>
        <v>2577</v>
      </c>
      <c r="E437" s="141">
        <v>2887</v>
      </c>
      <c r="F437" s="100">
        <v>2887</v>
      </c>
      <c r="G437" s="42">
        <f>ROUND(F437/E437*100,1)</f>
        <v>100</v>
      </c>
      <c r="H437" s="42">
        <f t="shared" si="4"/>
        <v>1.7</v>
      </c>
    </row>
    <row r="438" s="216" customFormat="1" customHeight="1" spans="1:8">
      <c r="A438" s="232">
        <v>20601</v>
      </c>
      <c r="B438" s="209" t="s">
        <v>549</v>
      </c>
      <c r="C438" s="100">
        <v>96</v>
      </c>
      <c r="D438" s="100">
        <f>SUM(D439:D442)</f>
        <v>53</v>
      </c>
      <c r="E438" s="141">
        <v>140</v>
      </c>
      <c r="F438" s="100">
        <v>140</v>
      </c>
      <c r="G438" s="42">
        <f>ROUND(F438/E438*100,1)</f>
        <v>100</v>
      </c>
      <c r="H438" s="42">
        <f t="shared" si="4"/>
        <v>45.8</v>
      </c>
    </row>
    <row r="439" s="216" customFormat="1" customHeight="1" spans="1:8">
      <c r="A439" s="232">
        <v>2060101</v>
      </c>
      <c r="B439" s="232" t="s">
        <v>270</v>
      </c>
      <c r="C439" s="135">
        <v>79</v>
      </c>
      <c r="D439" s="135">
        <v>44</v>
      </c>
      <c r="E439" s="150"/>
      <c r="F439" s="135">
        <v>125</v>
      </c>
      <c r="G439" s="42"/>
      <c r="H439" s="42">
        <f t="shared" si="4"/>
        <v>58.2</v>
      </c>
    </row>
    <row r="440" s="216" customFormat="1" customHeight="1" spans="1:8">
      <c r="A440" s="232">
        <v>2060102</v>
      </c>
      <c r="B440" s="232" t="s">
        <v>271</v>
      </c>
      <c r="C440" s="135">
        <v>17</v>
      </c>
      <c r="D440" s="135">
        <v>9</v>
      </c>
      <c r="E440" s="150"/>
      <c r="F440" s="135">
        <v>7</v>
      </c>
      <c r="G440" s="42"/>
      <c r="H440" s="42">
        <f t="shared" si="4"/>
        <v>-58.8</v>
      </c>
    </row>
    <row r="441" s="216" customFormat="1" customHeight="1" spans="1:8">
      <c r="A441" s="232">
        <v>2060103</v>
      </c>
      <c r="B441" s="232" t="s">
        <v>272</v>
      </c>
      <c r="C441" s="135"/>
      <c r="D441" s="135"/>
      <c r="E441" s="150"/>
      <c r="F441" s="135"/>
      <c r="G441" s="42"/>
      <c r="H441" s="42"/>
    </row>
    <row r="442" s="216" customFormat="1" customHeight="1" spans="1:8">
      <c r="A442" s="232">
        <v>2060199</v>
      </c>
      <c r="B442" s="232" t="s">
        <v>550</v>
      </c>
      <c r="C442" s="135"/>
      <c r="D442" s="135"/>
      <c r="E442" s="150"/>
      <c r="F442" s="135">
        <v>8</v>
      </c>
      <c r="G442" s="42"/>
      <c r="H442" s="42"/>
    </row>
    <row r="443" s="216" customFormat="1" customHeight="1" spans="1:8">
      <c r="A443" s="232">
        <v>20602</v>
      </c>
      <c r="B443" s="209" t="s">
        <v>551</v>
      </c>
      <c r="C443" s="100">
        <v>0</v>
      </c>
      <c r="D443" s="100">
        <f>SUM(D444:D451)</f>
        <v>0</v>
      </c>
      <c r="E443" s="141">
        <v>0</v>
      </c>
      <c r="F443" s="100">
        <v>0</v>
      </c>
      <c r="G443" s="42"/>
      <c r="H443" s="42"/>
    </row>
    <row r="444" s="216" customFormat="1" customHeight="1" spans="1:8">
      <c r="A444" s="232">
        <v>2060201</v>
      </c>
      <c r="B444" s="232" t="s">
        <v>552</v>
      </c>
      <c r="C444" s="135"/>
      <c r="D444" s="135"/>
      <c r="E444" s="150"/>
      <c r="F444" s="135"/>
      <c r="G444" s="42"/>
      <c r="H444" s="42"/>
    </row>
    <row r="445" s="216" customFormat="1" customHeight="1" spans="1:8">
      <c r="A445" s="232">
        <v>2060203</v>
      </c>
      <c r="B445" s="232" t="s">
        <v>553</v>
      </c>
      <c r="C445" s="135"/>
      <c r="D445" s="135"/>
      <c r="E445" s="150"/>
      <c r="F445" s="135"/>
      <c r="G445" s="42"/>
      <c r="H445" s="42"/>
    </row>
    <row r="446" s="216" customFormat="1" customHeight="1" spans="1:8">
      <c r="A446" s="232">
        <v>2060204</v>
      </c>
      <c r="B446" s="232" t="s">
        <v>554</v>
      </c>
      <c r="C446" s="135"/>
      <c r="D446" s="135"/>
      <c r="E446" s="150"/>
      <c r="F446" s="135"/>
      <c r="G446" s="42"/>
      <c r="H446" s="42"/>
    </row>
    <row r="447" s="216" customFormat="1" customHeight="1" spans="1:8">
      <c r="A447" s="232">
        <v>2060205</v>
      </c>
      <c r="B447" s="232" t="s">
        <v>555</v>
      </c>
      <c r="C447" s="135"/>
      <c r="D447" s="135"/>
      <c r="E447" s="150"/>
      <c r="F447" s="135"/>
      <c r="G447" s="42"/>
      <c r="H447" s="42"/>
    </row>
    <row r="448" s="216" customFormat="1" customHeight="1" spans="1:8">
      <c r="A448" s="232">
        <v>2060206</v>
      </c>
      <c r="B448" s="232" t="s">
        <v>556</v>
      </c>
      <c r="C448" s="135"/>
      <c r="D448" s="135"/>
      <c r="E448" s="150"/>
      <c r="F448" s="135"/>
      <c r="G448" s="42"/>
      <c r="H448" s="42"/>
    </row>
    <row r="449" s="216" customFormat="1" customHeight="1" spans="1:8">
      <c r="A449" s="232">
        <v>2060207</v>
      </c>
      <c r="B449" s="232" t="s">
        <v>557</v>
      </c>
      <c r="C449" s="135"/>
      <c r="D449" s="135"/>
      <c r="E449" s="150"/>
      <c r="F449" s="135"/>
      <c r="G449" s="42"/>
      <c r="H449" s="42"/>
    </row>
    <row r="450" s="216" customFormat="1" customHeight="1" spans="1:8">
      <c r="A450" s="232">
        <v>2060208</v>
      </c>
      <c r="B450" s="232" t="s">
        <v>558</v>
      </c>
      <c r="C450" s="135"/>
      <c r="D450" s="135"/>
      <c r="E450" s="150"/>
      <c r="F450" s="135"/>
      <c r="G450" s="42"/>
      <c r="H450" s="42"/>
    </row>
    <row r="451" s="216" customFormat="1" customHeight="1" spans="1:8">
      <c r="A451" s="232">
        <v>2060299</v>
      </c>
      <c r="B451" s="232" t="s">
        <v>559</v>
      </c>
      <c r="C451" s="135"/>
      <c r="D451" s="135"/>
      <c r="E451" s="150"/>
      <c r="F451" s="135"/>
      <c r="G451" s="42"/>
      <c r="H451" s="42"/>
    </row>
    <row r="452" s="216" customFormat="1" customHeight="1" spans="1:8">
      <c r="A452" s="232">
        <v>20603</v>
      </c>
      <c r="B452" s="209" t="s">
        <v>560</v>
      </c>
      <c r="C452" s="100">
        <v>10</v>
      </c>
      <c r="D452" s="100">
        <f>SUM(D453:D457)</f>
        <v>3</v>
      </c>
      <c r="E452" s="141">
        <v>6</v>
      </c>
      <c r="F452" s="100">
        <v>6</v>
      </c>
      <c r="G452" s="42">
        <f>ROUND(F452/E452*100,1)</f>
        <v>100</v>
      </c>
      <c r="H452" s="42">
        <f>ROUND((F452-C452)/C452*100,1)</f>
        <v>-40</v>
      </c>
    </row>
    <row r="453" s="216" customFormat="1" customHeight="1" spans="1:8">
      <c r="A453" s="232">
        <v>2060301</v>
      </c>
      <c r="B453" s="232" t="s">
        <v>552</v>
      </c>
      <c r="C453" s="135"/>
      <c r="D453" s="135"/>
      <c r="E453" s="150"/>
      <c r="F453" s="135"/>
      <c r="G453" s="42"/>
      <c r="H453" s="42"/>
    </row>
    <row r="454" s="216" customFormat="1" customHeight="1" spans="1:8">
      <c r="A454" s="232">
        <v>2060302</v>
      </c>
      <c r="B454" s="232" t="s">
        <v>561</v>
      </c>
      <c r="C454" s="135"/>
      <c r="D454" s="135">
        <v>3</v>
      </c>
      <c r="E454" s="150"/>
      <c r="F454" s="135">
        <v>6</v>
      </c>
      <c r="G454" s="42"/>
      <c r="H454" s="42"/>
    </row>
    <row r="455" s="216" customFormat="1" customHeight="1" spans="1:8">
      <c r="A455" s="232">
        <v>2060303</v>
      </c>
      <c r="B455" s="232" t="s">
        <v>562</v>
      </c>
      <c r="C455" s="135"/>
      <c r="D455" s="135"/>
      <c r="E455" s="150"/>
      <c r="F455" s="135"/>
      <c r="G455" s="42"/>
      <c r="H455" s="42"/>
    </row>
    <row r="456" s="216" customFormat="1" customHeight="1" spans="1:8">
      <c r="A456" s="232">
        <v>2060304</v>
      </c>
      <c r="B456" s="232" t="s">
        <v>563</v>
      </c>
      <c r="C456" s="135"/>
      <c r="D456" s="135"/>
      <c r="E456" s="150"/>
      <c r="F456" s="135"/>
      <c r="G456" s="42"/>
      <c r="H456" s="42"/>
    </row>
    <row r="457" s="216" customFormat="1" customHeight="1" spans="1:8">
      <c r="A457" s="232">
        <v>2060399</v>
      </c>
      <c r="B457" s="232" t="s">
        <v>564</v>
      </c>
      <c r="C457" s="135">
        <v>10</v>
      </c>
      <c r="D457" s="135"/>
      <c r="E457" s="150"/>
      <c r="F457" s="135"/>
      <c r="G457" s="42"/>
      <c r="H457" s="42">
        <f>ROUND((F457-C457)/C457*100,1)</f>
        <v>-100</v>
      </c>
    </row>
    <row r="458" s="216" customFormat="1" customHeight="1" spans="1:8">
      <c r="A458" s="232">
        <v>20604</v>
      </c>
      <c r="B458" s="209" t="s">
        <v>565</v>
      </c>
      <c r="C458" s="100">
        <v>2632</v>
      </c>
      <c r="D458" s="100">
        <f>SUM(D459:D462)</f>
        <v>2450</v>
      </c>
      <c r="E458" s="141">
        <v>2405</v>
      </c>
      <c r="F458" s="100">
        <v>2405</v>
      </c>
      <c r="G458" s="42">
        <f>ROUND(F458/E458*100,1)</f>
        <v>100</v>
      </c>
      <c r="H458" s="42">
        <f>ROUND((F458-C458)/C458*100,1)</f>
        <v>-8.6</v>
      </c>
    </row>
    <row r="459" s="216" customFormat="1" customHeight="1" spans="1:8">
      <c r="A459" s="232">
        <v>2060401</v>
      </c>
      <c r="B459" s="232" t="s">
        <v>552</v>
      </c>
      <c r="C459" s="135"/>
      <c r="D459" s="135"/>
      <c r="E459" s="150"/>
      <c r="F459" s="135"/>
      <c r="G459" s="42"/>
      <c r="H459" s="42"/>
    </row>
    <row r="460" s="216" customFormat="1" customHeight="1" spans="1:8">
      <c r="A460" s="232">
        <v>2060404</v>
      </c>
      <c r="B460" s="232" t="s">
        <v>566</v>
      </c>
      <c r="C460" s="135">
        <v>2632</v>
      </c>
      <c r="D460" s="135">
        <v>2450</v>
      </c>
      <c r="E460" s="150"/>
      <c r="F460" s="135">
        <v>2405</v>
      </c>
      <c r="G460" s="42"/>
      <c r="H460" s="42">
        <f>ROUND((F460-C460)/C460*100,1)</f>
        <v>-8.6</v>
      </c>
    </row>
    <row r="461" s="216" customFormat="1" customHeight="1" spans="1:8">
      <c r="A461" s="232">
        <v>2060405</v>
      </c>
      <c r="B461" s="232" t="s">
        <v>567</v>
      </c>
      <c r="C461" s="135"/>
      <c r="D461" s="135"/>
      <c r="E461" s="150"/>
      <c r="F461" s="135"/>
      <c r="G461" s="42"/>
      <c r="H461" s="42"/>
    </row>
    <row r="462" s="216" customFormat="1" customHeight="1" spans="1:8">
      <c r="A462" s="232">
        <v>2060499</v>
      </c>
      <c r="B462" s="232" t="s">
        <v>568</v>
      </c>
      <c r="C462" s="135"/>
      <c r="D462" s="135"/>
      <c r="E462" s="150"/>
      <c r="F462" s="135"/>
      <c r="G462" s="42"/>
      <c r="H462" s="42"/>
    </row>
    <row r="463" s="216" customFormat="1" customHeight="1" spans="1:8">
      <c r="A463" s="232">
        <v>20605</v>
      </c>
      <c r="B463" s="209" t="s">
        <v>569</v>
      </c>
      <c r="C463" s="100">
        <v>0</v>
      </c>
      <c r="D463" s="100">
        <f>SUM(D464:D467)</f>
        <v>0</v>
      </c>
      <c r="E463" s="141">
        <v>0</v>
      </c>
      <c r="F463" s="100">
        <v>0</v>
      </c>
      <c r="G463" s="42"/>
      <c r="H463" s="42"/>
    </row>
    <row r="464" s="216" customFormat="1" customHeight="1" spans="1:8">
      <c r="A464" s="232">
        <v>2060501</v>
      </c>
      <c r="B464" s="232" t="s">
        <v>552</v>
      </c>
      <c r="C464" s="135"/>
      <c r="D464" s="135"/>
      <c r="E464" s="150"/>
      <c r="F464" s="135"/>
      <c r="G464" s="42"/>
      <c r="H464" s="42"/>
    </row>
    <row r="465" s="216" customFormat="1" customHeight="1" spans="1:8">
      <c r="A465" s="232">
        <v>2060502</v>
      </c>
      <c r="B465" s="232" t="s">
        <v>570</v>
      </c>
      <c r="C465" s="135"/>
      <c r="D465" s="135"/>
      <c r="E465" s="150"/>
      <c r="F465" s="135"/>
      <c r="G465" s="42"/>
      <c r="H465" s="42"/>
    </row>
    <row r="466" s="216" customFormat="1" customHeight="1" spans="1:8">
      <c r="A466" s="232">
        <v>2060503</v>
      </c>
      <c r="B466" s="232" t="s">
        <v>571</v>
      </c>
      <c r="C466" s="135"/>
      <c r="D466" s="135"/>
      <c r="E466" s="150"/>
      <c r="F466" s="135"/>
      <c r="G466" s="42"/>
      <c r="H466" s="42"/>
    </row>
    <row r="467" s="216" customFormat="1" customHeight="1" spans="1:8">
      <c r="A467" s="232">
        <v>2060599</v>
      </c>
      <c r="B467" s="232" t="s">
        <v>572</v>
      </c>
      <c r="C467" s="135"/>
      <c r="D467" s="135"/>
      <c r="E467" s="150"/>
      <c r="F467" s="135"/>
      <c r="G467" s="42"/>
      <c r="H467" s="42"/>
    </row>
    <row r="468" s="216" customFormat="1" customHeight="1" spans="1:8">
      <c r="A468" s="232">
        <v>20606</v>
      </c>
      <c r="B468" s="209" t="s">
        <v>573</v>
      </c>
      <c r="C468" s="100">
        <v>5</v>
      </c>
      <c r="D468" s="100">
        <f>SUM(D469:D472)</f>
        <v>0</v>
      </c>
      <c r="E468" s="141">
        <v>0</v>
      </c>
      <c r="F468" s="100">
        <v>0</v>
      </c>
      <c r="G468" s="42"/>
      <c r="H468" s="42">
        <f>ROUND((F468-C468)/C468*100,1)</f>
        <v>-100</v>
      </c>
    </row>
    <row r="469" s="216" customFormat="1" customHeight="1" spans="1:8">
      <c r="A469" s="232">
        <v>2060601</v>
      </c>
      <c r="B469" s="232" t="s">
        <v>574</v>
      </c>
      <c r="C469" s="135"/>
      <c r="D469" s="135"/>
      <c r="E469" s="150"/>
      <c r="F469" s="135"/>
      <c r="G469" s="42"/>
      <c r="H469" s="42"/>
    </row>
    <row r="470" s="216" customFormat="1" customHeight="1" spans="1:8">
      <c r="A470" s="232">
        <v>2060602</v>
      </c>
      <c r="B470" s="232" t="s">
        <v>575</v>
      </c>
      <c r="C470" s="135">
        <v>3</v>
      </c>
      <c r="D470" s="135"/>
      <c r="E470" s="150"/>
      <c r="F470" s="135"/>
      <c r="G470" s="42"/>
      <c r="H470" s="42">
        <f>ROUND((F470-C470)/C470*100,1)</f>
        <v>-100</v>
      </c>
    </row>
    <row r="471" s="216" customFormat="1" customHeight="1" spans="1:8">
      <c r="A471" s="232">
        <v>2060603</v>
      </c>
      <c r="B471" s="232" t="s">
        <v>576</v>
      </c>
      <c r="C471" s="135"/>
      <c r="D471" s="135"/>
      <c r="E471" s="150"/>
      <c r="F471" s="135"/>
      <c r="G471" s="42"/>
      <c r="H471" s="42"/>
    </row>
    <row r="472" s="216" customFormat="1" customHeight="1" spans="1:8">
      <c r="A472" s="232">
        <v>2060699</v>
      </c>
      <c r="B472" s="232" t="s">
        <v>577</v>
      </c>
      <c r="C472" s="135">
        <v>2</v>
      </c>
      <c r="D472" s="135"/>
      <c r="E472" s="150"/>
      <c r="F472" s="135"/>
      <c r="G472" s="42"/>
      <c r="H472" s="42">
        <f>ROUND((F472-C472)/C472*100,1)</f>
        <v>-100</v>
      </c>
    </row>
    <row r="473" s="216" customFormat="1" customHeight="1" spans="1:8">
      <c r="A473" s="232">
        <v>20607</v>
      </c>
      <c r="B473" s="209" t="s">
        <v>578</v>
      </c>
      <c r="C473" s="100">
        <v>91</v>
      </c>
      <c r="D473" s="100">
        <f>SUM(D474:D479)</f>
        <v>71</v>
      </c>
      <c r="E473" s="141">
        <v>122</v>
      </c>
      <c r="F473" s="100">
        <v>122</v>
      </c>
      <c r="G473" s="42">
        <f>ROUND(F473/E473*100,1)</f>
        <v>100</v>
      </c>
      <c r="H473" s="42">
        <f>ROUND((F473-C473)/C473*100,1)</f>
        <v>34.1</v>
      </c>
    </row>
    <row r="474" s="216" customFormat="1" customHeight="1" spans="1:8">
      <c r="A474" s="232">
        <v>2060701</v>
      </c>
      <c r="B474" s="232" t="s">
        <v>552</v>
      </c>
      <c r="C474" s="135">
        <v>83</v>
      </c>
      <c r="D474" s="135">
        <v>64</v>
      </c>
      <c r="E474" s="150"/>
      <c r="F474" s="135">
        <v>89</v>
      </c>
      <c r="G474" s="42"/>
      <c r="H474" s="42">
        <f>ROUND((F474-C474)/C474*100,1)</f>
        <v>7.2</v>
      </c>
    </row>
    <row r="475" s="216" customFormat="1" customHeight="1" spans="1:8">
      <c r="A475" s="232">
        <v>2060702</v>
      </c>
      <c r="B475" s="232" t="s">
        <v>579</v>
      </c>
      <c r="C475" s="135">
        <v>2</v>
      </c>
      <c r="D475" s="135"/>
      <c r="E475" s="150"/>
      <c r="F475" s="135"/>
      <c r="G475" s="42"/>
      <c r="H475" s="42">
        <f>ROUND((F475-C475)/C475*100,1)</f>
        <v>-100</v>
      </c>
    </row>
    <row r="476" s="216" customFormat="1" customHeight="1" spans="1:8">
      <c r="A476" s="232">
        <v>2060703</v>
      </c>
      <c r="B476" s="232" t="s">
        <v>580</v>
      </c>
      <c r="C476" s="135"/>
      <c r="D476" s="135"/>
      <c r="E476" s="150"/>
      <c r="F476" s="135"/>
      <c r="G476" s="42"/>
      <c r="H476" s="42"/>
    </row>
    <row r="477" s="216" customFormat="1" customHeight="1" spans="1:8">
      <c r="A477" s="232">
        <v>2060704</v>
      </c>
      <c r="B477" s="232" t="s">
        <v>581</v>
      </c>
      <c r="C477" s="135"/>
      <c r="D477" s="135"/>
      <c r="E477" s="150"/>
      <c r="F477" s="135"/>
      <c r="G477" s="42"/>
      <c r="H477" s="42"/>
    </row>
    <row r="478" s="216" customFormat="1" customHeight="1" spans="1:8">
      <c r="A478" s="232">
        <v>2060705</v>
      </c>
      <c r="B478" s="232" t="s">
        <v>582</v>
      </c>
      <c r="C478" s="135"/>
      <c r="D478" s="135"/>
      <c r="E478" s="150"/>
      <c r="F478" s="135"/>
      <c r="G478" s="42"/>
      <c r="H478" s="42"/>
    </row>
    <row r="479" s="216" customFormat="1" customHeight="1" spans="1:8">
      <c r="A479" s="232">
        <v>2060799</v>
      </c>
      <c r="B479" s="232" t="s">
        <v>583</v>
      </c>
      <c r="C479" s="135">
        <v>6</v>
      </c>
      <c r="D479" s="135">
        <v>7</v>
      </c>
      <c r="E479" s="150"/>
      <c r="F479" s="135">
        <v>33</v>
      </c>
      <c r="G479" s="42"/>
      <c r="H479" s="42">
        <f>ROUND((F479-C479)/C479*100,1)</f>
        <v>450</v>
      </c>
    </row>
    <row r="480" s="216" customFormat="1" customHeight="1" spans="1:8">
      <c r="A480" s="232">
        <v>20608</v>
      </c>
      <c r="B480" s="209" t="s">
        <v>584</v>
      </c>
      <c r="C480" s="100">
        <v>0</v>
      </c>
      <c r="D480" s="100">
        <f>SUM(D481:D483)</f>
        <v>0</v>
      </c>
      <c r="E480" s="141">
        <v>0</v>
      </c>
      <c r="F480" s="100">
        <v>0</v>
      </c>
      <c r="G480" s="42"/>
      <c r="H480" s="42"/>
    </row>
    <row r="481" s="216" customFormat="1" customHeight="1" spans="1:8">
      <c r="A481" s="232">
        <v>2060801</v>
      </c>
      <c r="B481" s="232" t="s">
        <v>585</v>
      </c>
      <c r="C481" s="135"/>
      <c r="D481" s="135"/>
      <c r="E481" s="150"/>
      <c r="F481" s="135"/>
      <c r="G481" s="42"/>
      <c r="H481" s="42"/>
    </row>
    <row r="482" s="216" customFormat="1" customHeight="1" spans="1:8">
      <c r="A482" s="232">
        <v>2060802</v>
      </c>
      <c r="B482" s="232" t="s">
        <v>586</v>
      </c>
      <c r="C482" s="135"/>
      <c r="D482" s="135"/>
      <c r="E482" s="150"/>
      <c r="F482" s="135"/>
      <c r="G482" s="42"/>
      <c r="H482" s="42"/>
    </row>
    <row r="483" s="216" customFormat="1" customHeight="1" spans="1:8">
      <c r="A483" s="232">
        <v>2060899</v>
      </c>
      <c r="B483" s="232" t="s">
        <v>587</v>
      </c>
      <c r="C483" s="135"/>
      <c r="D483" s="135"/>
      <c r="E483" s="150"/>
      <c r="F483" s="135"/>
      <c r="G483" s="42"/>
      <c r="H483" s="42"/>
    </row>
    <row r="484" s="216" customFormat="1" customHeight="1" spans="1:8">
      <c r="A484" s="232">
        <v>20609</v>
      </c>
      <c r="B484" s="209" t="s">
        <v>588</v>
      </c>
      <c r="C484" s="100">
        <v>0</v>
      </c>
      <c r="D484" s="100">
        <f>SUM(D485:D487)</f>
        <v>0</v>
      </c>
      <c r="E484" s="141">
        <v>0</v>
      </c>
      <c r="F484" s="100">
        <v>0</v>
      </c>
      <c r="G484" s="42"/>
      <c r="H484" s="42"/>
    </row>
    <row r="485" s="216" customFormat="1" customHeight="1" spans="1:8">
      <c r="A485" s="232">
        <v>2060901</v>
      </c>
      <c r="B485" s="232" t="s">
        <v>589</v>
      </c>
      <c r="C485" s="135"/>
      <c r="D485" s="135"/>
      <c r="E485" s="150"/>
      <c r="F485" s="135"/>
      <c r="G485" s="42"/>
      <c r="H485" s="42"/>
    </row>
    <row r="486" s="216" customFormat="1" customHeight="1" spans="1:8">
      <c r="A486" s="232">
        <v>2060902</v>
      </c>
      <c r="B486" s="232" t="s">
        <v>590</v>
      </c>
      <c r="C486" s="135"/>
      <c r="D486" s="135"/>
      <c r="E486" s="150"/>
      <c r="F486" s="135"/>
      <c r="G486" s="42"/>
      <c r="H486" s="42"/>
    </row>
    <row r="487" s="216" customFormat="1" customHeight="1" spans="1:8">
      <c r="A487" s="232">
        <v>2060999</v>
      </c>
      <c r="B487" s="232" t="s">
        <v>591</v>
      </c>
      <c r="C487" s="135"/>
      <c r="D487" s="135"/>
      <c r="E487" s="150"/>
      <c r="F487" s="135"/>
      <c r="G487" s="42"/>
      <c r="H487" s="42"/>
    </row>
    <row r="488" s="216" customFormat="1" customHeight="1" spans="1:8">
      <c r="A488" s="232">
        <v>20699</v>
      </c>
      <c r="B488" s="209" t="s">
        <v>592</v>
      </c>
      <c r="C488" s="100">
        <v>6</v>
      </c>
      <c r="D488" s="100">
        <f>SUM(D489:D492)</f>
        <v>0</v>
      </c>
      <c r="E488" s="141">
        <v>214</v>
      </c>
      <c r="F488" s="100">
        <v>214</v>
      </c>
      <c r="G488" s="42">
        <f>ROUND(F488/E488*100,1)</f>
        <v>100</v>
      </c>
      <c r="H488" s="42">
        <f>ROUND((F488-C488)/C488*100,1)</f>
        <v>3466.7</v>
      </c>
    </row>
    <row r="489" s="216" customFormat="1" customHeight="1" spans="1:8">
      <c r="A489" s="232">
        <v>2069901</v>
      </c>
      <c r="B489" s="232" t="s">
        <v>593</v>
      </c>
      <c r="C489" s="135"/>
      <c r="D489" s="135"/>
      <c r="E489" s="150"/>
      <c r="F489" s="135"/>
      <c r="G489" s="42"/>
      <c r="H489" s="42"/>
    </row>
    <row r="490" s="216" customFormat="1" customHeight="1" spans="1:8">
      <c r="A490" s="232">
        <v>2069902</v>
      </c>
      <c r="B490" s="232" t="s">
        <v>594</v>
      </c>
      <c r="C490" s="135"/>
      <c r="D490" s="135"/>
      <c r="E490" s="150"/>
      <c r="F490" s="135"/>
      <c r="G490" s="42"/>
      <c r="H490" s="42"/>
    </row>
    <row r="491" s="216" customFormat="1" customHeight="1" spans="1:8">
      <c r="A491" s="232">
        <v>2069903</v>
      </c>
      <c r="B491" s="232" t="s">
        <v>595</v>
      </c>
      <c r="C491" s="135"/>
      <c r="D491" s="135"/>
      <c r="E491" s="150"/>
      <c r="F491" s="135"/>
      <c r="G491" s="42"/>
      <c r="H491" s="42"/>
    </row>
    <row r="492" s="216" customFormat="1" customHeight="1" spans="1:8">
      <c r="A492" s="232">
        <v>2069999</v>
      </c>
      <c r="B492" s="232" t="s">
        <v>596</v>
      </c>
      <c r="C492" s="135">
        <v>6</v>
      </c>
      <c r="D492" s="135"/>
      <c r="E492" s="150"/>
      <c r="F492" s="135">
        <v>214</v>
      </c>
      <c r="G492" s="42"/>
      <c r="H492" s="42">
        <f t="shared" ref="H492:H499" si="5">ROUND((F492-C492)/C492*100,1)</f>
        <v>3466.7</v>
      </c>
    </row>
    <row r="493" s="216" customFormat="1" customHeight="1" spans="1:8">
      <c r="A493" s="232">
        <v>207</v>
      </c>
      <c r="B493" s="209" t="s">
        <v>597</v>
      </c>
      <c r="C493" s="100">
        <v>4298</v>
      </c>
      <c r="D493" s="100">
        <f>SUM(D494,D510,D518,D529,D538,D546)</f>
        <v>5676</v>
      </c>
      <c r="E493" s="141">
        <v>4882</v>
      </c>
      <c r="F493" s="100">
        <v>4418</v>
      </c>
      <c r="G493" s="42">
        <f>ROUND(F493/E493*100,1)</f>
        <v>90.5</v>
      </c>
      <c r="H493" s="42">
        <f t="shared" si="5"/>
        <v>2.8</v>
      </c>
    </row>
    <row r="494" s="216" customFormat="1" customHeight="1" spans="1:8">
      <c r="A494" s="232">
        <v>20701</v>
      </c>
      <c r="B494" s="209" t="s">
        <v>598</v>
      </c>
      <c r="C494" s="100">
        <v>2175</v>
      </c>
      <c r="D494" s="100">
        <f>SUM(D495:D509)</f>
        <v>966</v>
      </c>
      <c r="E494" s="141">
        <v>3887</v>
      </c>
      <c r="F494" s="100">
        <v>3542</v>
      </c>
      <c r="G494" s="42">
        <f>ROUND(F494/E494*100,1)</f>
        <v>91.1</v>
      </c>
      <c r="H494" s="42">
        <f t="shared" si="5"/>
        <v>62.9</v>
      </c>
    </row>
    <row r="495" s="216" customFormat="1" customHeight="1" spans="1:8">
      <c r="A495" s="232">
        <v>2070101</v>
      </c>
      <c r="B495" s="232" t="s">
        <v>270</v>
      </c>
      <c r="C495" s="135">
        <v>373</v>
      </c>
      <c r="D495" s="135">
        <v>322</v>
      </c>
      <c r="E495" s="150"/>
      <c r="F495" s="135">
        <v>409</v>
      </c>
      <c r="G495" s="42"/>
      <c r="H495" s="42">
        <f t="shared" si="5"/>
        <v>9.7</v>
      </c>
    </row>
    <row r="496" s="216" customFormat="1" customHeight="1" spans="1:8">
      <c r="A496" s="232">
        <v>2070102</v>
      </c>
      <c r="B496" s="232" t="s">
        <v>271</v>
      </c>
      <c r="C496" s="135">
        <v>39</v>
      </c>
      <c r="D496" s="135">
        <v>14</v>
      </c>
      <c r="E496" s="150"/>
      <c r="F496" s="135">
        <v>14</v>
      </c>
      <c r="G496" s="42"/>
      <c r="H496" s="42">
        <f t="shared" si="5"/>
        <v>-64.1</v>
      </c>
    </row>
    <row r="497" s="216" customFormat="1" customHeight="1" spans="1:8">
      <c r="A497" s="232">
        <v>2070103</v>
      </c>
      <c r="B497" s="232" t="s">
        <v>272</v>
      </c>
      <c r="C497" s="135">
        <v>36</v>
      </c>
      <c r="D497" s="135">
        <v>45</v>
      </c>
      <c r="E497" s="150"/>
      <c r="F497" s="135">
        <v>3</v>
      </c>
      <c r="G497" s="42"/>
      <c r="H497" s="42">
        <f t="shared" si="5"/>
        <v>-91.7</v>
      </c>
    </row>
    <row r="498" s="216" customFormat="1" customHeight="1" spans="1:8">
      <c r="A498" s="232">
        <v>2070104</v>
      </c>
      <c r="B498" s="232" t="s">
        <v>599</v>
      </c>
      <c r="C498" s="135">
        <v>82</v>
      </c>
      <c r="D498" s="135">
        <v>78</v>
      </c>
      <c r="E498" s="150"/>
      <c r="F498" s="135">
        <v>72</v>
      </c>
      <c r="G498" s="42"/>
      <c r="H498" s="42">
        <f t="shared" si="5"/>
        <v>-12.2</v>
      </c>
    </row>
    <row r="499" s="216" customFormat="1" customHeight="1" spans="1:8">
      <c r="A499" s="232">
        <v>2070105</v>
      </c>
      <c r="B499" s="232" t="s">
        <v>600</v>
      </c>
      <c r="C499" s="135">
        <v>11</v>
      </c>
      <c r="D499" s="135"/>
      <c r="E499" s="150"/>
      <c r="F499" s="135">
        <v>10</v>
      </c>
      <c r="G499" s="42"/>
      <c r="H499" s="42">
        <f t="shared" si="5"/>
        <v>-9.1</v>
      </c>
    </row>
    <row r="500" s="216" customFormat="1" customHeight="1" spans="1:8">
      <c r="A500" s="232">
        <v>2070106</v>
      </c>
      <c r="B500" s="232" t="s">
        <v>601</v>
      </c>
      <c r="C500" s="135"/>
      <c r="D500" s="135"/>
      <c r="E500" s="150"/>
      <c r="F500" s="135"/>
      <c r="G500" s="42"/>
      <c r="H500" s="42"/>
    </row>
    <row r="501" s="216" customFormat="1" customHeight="1" spans="1:8">
      <c r="A501" s="232">
        <v>2070107</v>
      </c>
      <c r="B501" s="232" t="s">
        <v>602</v>
      </c>
      <c r="C501" s="135"/>
      <c r="D501" s="135"/>
      <c r="E501" s="150"/>
      <c r="F501" s="135"/>
      <c r="G501" s="42"/>
      <c r="H501" s="42"/>
    </row>
    <row r="502" s="216" customFormat="1" customHeight="1" spans="1:8">
      <c r="A502" s="232">
        <v>2070108</v>
      </c>
      <c r="B502" s="232" t="s">
        <v>603</v>
      </c>
      <c r="C502" s="135">
        <v>21</v>
      </c>
      <c r="D502" s="135"/>
      <c r="E502" s="150"/>
      <c r="F502" s="135"/>
      <c r="G502" s="42"/>
      <c r="H502" s="42">
        <f>ROUND((F502-C502)/C502*100,1)</f>
        <v>-100</v>
      </c>
    </row>
    <row r="503" s="216" customFormat="1" customHeight="1" spans="1:8">
      <c r="A503" s="232">
        <v>2070109</v>
      </c>
      <c r="B503" s="232" t="s">
        <v>604</v>
      </c>
      <c r="C503" s="135">
        <v>283</v>
      </c>
      <c r="D503" s="135">
        <v>274</v>
      </c>
      <c r="E503" s="150"/>
      <c r="F503" s="135">
        <v>273</v>
      </c>
      <c r="G503" s="42"/>
      <c r="H503" s="42">
        <f>ROUND((F503-C503)/C503*100,1)</f>
        <v>-3.5</v>
      </c>
    </row>
    <row r="504" s="216" customFormat="1" customHeight="1" spans="1:8">
      <c r="A504" s="232">
        <v>2070110</v>
      </c>
      <c r="B504" s="232" t="s">
        <v>605</v>
      </c>
      <c r="C504" s="135">
        <v>9</v>
      </c>
      <c r="D504" s="135"/>
      <c r="E504" s="150"/>
      <c r="F504" s="135"/>
      <c r="G504" s="42"/>
      <c r="H504" s="42">
        <f>ROUND((F504-C504)/C504*100,1)</f>
        <v>-100</v>
      </c>
    </row>
    <row r="505" s="216" customFormat="1" customHeight="1" spans="1:8">
      <c r="A505" s="232">
        <v>2070111</v>
      </c>
      <c r="B505" s="232" t="s">
        <v>606</v>
      </c>
      <c r="C505" s="135">
        <v>10</v>
      </c>
      <c r="D505" s="135"/>
      <c r="E505" s="150"/>
      <c r="F505" s="135"/>
      <c r="G505" s="42"/>
      <c r="H505" s="42">
        <f>ROUND((F505-C505)/C505*100,1)</f>
        <v>-100</v>
      </c>
    </row>
    <row r="506" s="216" customFormat="1" customHeight="1" spans="1:8">
      <c r="A506" s="232">
        <v>2070112</v>
      </c>
      <c r="B506" s="232" t="s">
        <v>607</v>
      </c>
      <c r="C506" s="135"/>
      <c r="D506" s="135"/>
      <c r="E506" s="150"/>
      <c r="F506" s="135">
        <v>2</v>
      </c>
      <c r="G506" s="42"/>
      <c r="H506" s="42"/>
    </row>
    <row r="507" s="216" customFormat="1" customHeight="1" spans="1:8">
      <c r="A507" s="232">
        <v>2070113</v>
      </c>
      <c r="B507" s="232" t="s">
        <v>608</v>
      </c>
      <c r="C507" s="135">
        <v>5</v>
      </c>
      <c r="D507" s="135"/>
      <c r="E507" s="150"/>
      <c r="F507" s="135"/>
      <c r="G507" s="42"/>
      <c r="H507" s="42">
        <f>ROUND((F507-C507)/C507*100,1)</f>
        <v>-100</v>
      </c>
    </row>
    <row r="508" s="216" customFormat="1" customHeight="1" spans="1:8">
      <c r="A508" s="232">
        <v>2070114</v>
      </c>
      <c r="B508" s="232" t="s">
        <v>609</v>
      </c>
      <c r="C508" s="135"/>
      <c r="D508" s="135"/>
      <c r="E508" s="150"/>
      <c r="F508" s="135"/>
      <c r="G508" s="42"/>
      <c r="H508" s="42"/>
    </row>
    <row r="509" s="216" customFormat="1" customHeight="1" spans="1:8">
      <c r="A509" s="232">
        <v>2070199</v>
      </c>
      <c r="B509" s="232" t="s">
        <v>610</v>
      </c>
      <c r="C509" s="135">
        <v>1306</v>
      </c>
      <c r="D509" s="135">
        <v>233</v>
      </c>
      <c r="E509" s="150"/>
      <c r="F509" s="135">
        <v>2759</v>
      </c>
      <c r="G509" s="42"/>
      <c r="H509" s="42">
        <f>ROUND((F509-C509)/C509*100,1)</f>
        <v>111.3</v>
      </c>
    </row>
    <row r="510" s="216" customFormat="1" customHeight="1" spans="1:8">
      <c r="A510" s="232">
        <v>20702</v>
      </c>
      <c r="B510" s="209" t="s">
        <v>611</v>
      </c>
      <c r="C510" s="100">
        <v>1350</v>
      </c>
      <c r="D510" s="100">
        <f>SUM(D511:D517)</f>
        <v>4264</v>
      </c>
      <c r="E510" s="141">
        <v>495</v>
      </c>
      <c r="F510" s="100">
        <v>495</v>
      </c>
      <c r="G510" s="42">
        <f>ROUND(F510/E510*100,1)</f>
        <v>100</v>
      </c>
      <c r="H510" s="42">
        <f>ROUND((F510-C510)/C510*100,1)</f>
        <v>-63.3</v>
      </c>
    </row>
    <row r="511" s="216" customFormat="1" customHeight="1" spans="1:8">
      <c r="A511" s="232">
        <v>2070201</v>
      </c>
      <c r="B511" s="232" t="s">
        <v>270</v>
      </c>
      <c r="C511" s="135"/>
      <c r="D511" s="135"/>
      <c r="E511" s="150"/>
      <c r="F511" s="135"/>
      <c r="G511" s="42"/>
      <c r="H511" s="42"/>
    </row>
    <row r="512" s="216" customFormat="1" customHeight="1" spans="1:8">
      <c r="A512" s="232">
        <v>2070202</v>
      </c>
      <c r="B512" s="232" t="s">
        <v>271</v>
      </c>
      <c r="C512" s="135"/>
      <c r="D512" s="135"/>
      <c r="E512" s="150"/>
      <c r="F512" s="135"/>
      <c r="G512" s="42"/>
      <c r="H512" s="42"/>
    </row>
    <row r="513" s="216" customFormat="1" customHeight="1" spans="1:8">
      <c r="A513" s="232">
        <v>2070203</v>
      </c>
      <c r="B513" s="232" t="s">
        <v>272</v>
      </c>
      <c r="C513" s="135"/>
      <c r="D513" s="135"/>
      <c r="E513" s="150"/>
      <c r="F513" s="135"/>
      <c r="G513" s="42"/>
      <c r="H513" s="42"/>
    </row>
    <row r="514" s="216" customFormat="1" customHeight="1" spans="1:8">
      <c r="A514" s="232">
        <v>2070204</v>
      </c>
      <c r="B514" s="232" t="s">
        <v>612</v>
      </c>
      <c r="C514" s="135">
        <v>997</v>
      </c>
      <c r="D514" s="135">
        <v>3806</v>
      </c>
      <c r="E514" s="150"/>
      <c r="F514" s="135">
        <v>77</v>
      </c>
      <c r="G514" s="42"/>
      <c r="H514" s="42">
        <f>ROUND((F514-C514)/C514*100,1)</f>
        <v>-92.3</v>
      </c>
    </row>
    <row r="515" s="216" customFormat="1" customHeight="1" spans="1:8">
      <c r="A515" s="232">
        <v>2070205</v>
      </c>
      <c r="B515" s="232" t="s">
        <v>613</v>
      </c>
      <c r="C515" s="135">
        <v>353</v>
      </c>
      <c r="D515" s="135">
        <v>458</v>
      </c>
      <c r="E515" s="150"/>
      <c r="F515" s="135">
        <v>418</v>
      </c>
      <c r="G515" s="42"/>
      <c r="H515" s="42">
        <f>ROUND((F515-C515)/C515*100,1)</f>
        <v>18.4</v>
      </c>
    </row>
    <row r="516" s="216" customFormat="1" customHeight="1" spans="1:8">
      <c r="A516" s="232">
        <v>2070206</v>
      </c>
      <c r="B516" s="232" t="s">
        <v>614</v>
      </c>
      <c r="C516" s="135"/>
      <c r="D516" s="135"/>
      <c r="E516" s="150"/>
      <c r="F516" s="135"/>
      <c r="G516" s="42"/>
      <c r="H516" s="42"/>
    </row>
    <row r="517" s="216" customFormat="1" customHeight="1" spans="1:8">
      <c r="A517" s="232">
        <v>2070299</v>
      </c>
      <c r="B517" s="232" t="s">
        <v>615</v>
      </c>
      <c r="C517" s="135"/>
      <c r="D517" s="135"/>
      <c r="E517" s="150"/>
      <c r="F517" s="135"/>
      <c r="G517" s="42"/>
      <c r="H517" s="42"/>
    </row>
    <row r="518" s="216" customFormat="1" customHeight="1" spans="1:8">
      <c r="A518" s="232">
        <v>20703</v>
      </c>
      <c r="B518" s="209" t="s">
        <v>616</v>
      </c>
      <c r="C518" s="100">
        <v>586</v>
      </c>
      <c r="D518" s="100">
        <f>SUM(D519:D528)</f>
        <v>133</v>
      </c>
      <c r="E518" s="141">
        <v>133</v>
      </c>
      <c r="F518" s="100">
        <v>133</v>
      </c>
      <c r="G518" s="42">
        <f>ROUND(F518/E518*100,1)</f>
        <v>100</v>
      </c>
      <c r="H518" s="42">
        <f>ROUND((F518-C518)/C518*100,1)</f>
        <v>-77.3</v>
      </c>
    </row>
    <row r="519" s="216" customFormat="1" customHeight="1" spans="1:8">
      <c r="A519" s="232">
        <v>2070301</v>
      </c>
      <c r="B519" s="232" t="s">
        <v>270</v>
      </c>
      <c r="C519" s="135"/>
      <c r="D519" s="135"/>
      <c r="E519" s="150"/>
      <c r="F519" s="135"/>
      <c r="G519" s="42"/>
      <c r="H519" s="42"/>
    </row>
    <row r="520" s="216" customFormat="1" customHeight="1" spans="1:8">
      <c r="A520" s="232">
        <v>2070302</v>
      </c>
      <c r="B520" s="232" t="s">
        <v>271</v>
      </c>
      <c r="C520" s="135"/>
      <c r="D520" s="135"/>
      <c r="E520" s="150"/>
      <c r="F520" s="135"/>
      <c r="G520" s="42"/>
      <c r="H520" s="42"/>
    </row>
    <row r="521" s="216" customFormat="1" customHeight="1" spans="1:8">
      <c r="A521" s="232">
        <v>2070303</v>
      </c>
      <c r="B521" s="232" t="s">
        <v>272</v>
      </c>
      <c r="C521" s="135"/>
      <c r="D521" s="135"/>
      <c r="E521" s="150"/>
      <c r="F521" s="135"/>
      <c r="G521" s="42"/>
      <c r="H521" s="42"/>
    </row>
    <row r="522" s="216" customFormat="1" customHeight="1" spans="1:8">
      <c r="A522" s="232">
        <v>2070304</v>
      </c>
      <c r="B522" s="232" t="s">
        <v>617</v>
      </c>
      <c r="C522" s="135"/>
      <c r="D522" s="135"/>
      <c r="E522" s="150"/>
      <c r="F522" s="135"/>
      <c r="G522" s="42"/>
      <c r="H522" s="42"/>
    </row>
    <row r="523" s="216" customFormat="1" customHeight="1" spans="1:8">
      <c r="A523" s="232">
        <v>2070305</v>
      </c>
      <c r="B523" s="232" t="s">
        <v>618</v>
      </c>
      <c r="C523" s="135"/>
      <c r="D523" s="135"/>
      <c r="E523" s="150"/>
      <c r="F523" s="135"/>
      <c r="G523" s="42"/>
      <c r="H523" s="42"/>
    </row>
    <row r="524" s="216" customFormat="1" customHeight="1" spans="1:8">
      <c r="A524" s="232">
        <v>2070306</v>
      </c>
      <c r="B524" s="232" t="s">
        <v>619</v>
      </c>
      <c r="C524" s="135"/>
      <c r="D524" s="135"/>
      <c r="E524" s="150"/>
      <c r="F524" s="135"/>
      <c r="G524" s="42"/>
      <c r="H524" s="42"/>
    </row>
    <row r="525" s="216" customFormat="1" customHeight="1" spans="1:8">
      <c r="A525" s="232">
        <v>2070307</v>
      </c>
      <c r="B525" s="232" t="s">
        <v>620</v>
      </c>
      <c r="C525" s="135">
        <v>74</v>
      </c>
      <c r="D525" s="135">
        <v>33</v>
      </c>
      <c r="E525" s="150"/>
      <c r="F525" s="135">
        <v>33</v>
      </c>
      <c r="G525" s="42"/>
      <c r="H525" s="42">
        <f>ROUND((F525-C525)/C525*100,1)</f>
        <v>-55.4</v>
      </c>
    </row>
    <row r="526" s="216" customFormat="1" customHeight="1" spans="1:8">
      <c r="A526" s="232">
        <v>2070308</v>
      </c>
      <c r="B526" s="232" t="s">
        <v>621</v>
      </c>
      <c r="C526" s="135">
        <v>39</v>
      </c>
      <c r="D526" s="135"/>
      <c r="E526" s="150"/>
      <c r="F526" s="135"/>
      <c r="G526" s="42"/>
      <c r="H526" s="42">
        <f>ROUND((F526-C526)/C526*100,1)</f>
        <v>-100</v>
      </c>
    </row>
    <row r="527" s="216" customFormat="1" customHeight="1" spans="1:8">
      <c r="A527" s="232">
        <v>2070309</v>
      </c>
      <c r="B527" s="232" t="s">
        <v>622</v>
      </c>
      <c r="C527" s="135"/>
      <c r="D527" s="135"/>
      <c r="E527" s="150"/>
      <c r="F527" s="135"/>
      <c r="G527" s="42"/>
      <c r="H527" s="42"/>
    </row>
    <row r="528" s="216" customFormat="1" customHeight="1" spans="1:8">
      <c r="A528" s="232">
        <v>2070399</v>
      </c>
      <c r="B528" s="232" t="s">
        <v>623</v>
      </c>
      <c r="C528" s="135">
        <v>473</v>
      </c>
      <c r="D528" s="135">
        <v>100</v>
      </c>
      <c r="E528" s="150"/>
      <c r="F528" s="135">
        <v>100</v>
      </c>
      <c r="G528" s="42"/>
      <c r="H528" s="42">
        <f>ROUND((F528-C528)/C528*100,1)</f>
        <v>-78.9</v>
      </c>
    </row>
    <row r="529" s="216" customFormat="1" customHeight="1" spans="1:8">
      <c r="A529" s="232">
        <v>20706</v>
      </c>
      <c r="B529" s="234" t="s">
        <v>624</v>
      </c>
      <c r="C529" s="100">
        <v>0</v>
      </c>
      <c r="D529" s="100">
        <f>SUM(D530:D537)</f>
        <v>0</v>
      </c>
      <c r="E529" s="141">
        <v>28</v>
      </c>
      <c r="F529" s="100">
        <v>28</v>
      </c>
      <c r="G529" s="42">
        <f>ROUND(F529/E529*100,1)</f>
        <v>100</v>
      </c>
      <c r="H529" s="42"/>
    </row>
    <row r="530" s="216" customFormat="1" customHeight="1" spans="1:8">
      <c r="A530" s="232">
        <v>2070601</v>
      </c>
      <c r="B530" s="235" t="s">
        <v>270</v>
      </c>
      <c r="C530" s="135"/>
      <c r="D530" s="135"/>
      <c r="E530" s="150"/>
      <c r="F530" s="135"/>
      <c r="G530" s="42"/>
      <c r="H530" s="42"/>
    </row>
    <row r="531" s="216" customFormat="1" customHeight="1" spans="1:8">
      <c r="A531" s="232">
        <v>2070602</v>
      </c>
      <c r="B531" s="235" t="s">
        <v>271</v>
      </c>
      <c r="C531" s="135"/>
      <c r="D531" s="135"/>
      <c r="E531" s="150"/>
      <c r="F531" s="135"/>
      <c r="G531" s="42"/>
      <c r="H531" s="42"/>
    </row>
    <row r="532" s="216" customFormat="1" customHeight="1" spans="1:8">
      <c r="A532" s="232">
        <v>2070603</v>
      </c>
      <c r="B532" s="235" t="s">
        <v>272</v>
      </c>
      <c r="C532" s="135"/>
      <c r="D532" s="135"/>
      <c r="E532" s="150"/>
      <c r="F532" s="135"/>
      <c r="G532" s="42"/>
      <c r="H532" s="42"/>
    </row>
    <row r="533" s="216" customFormat="1" customHeight="1" spans="1:8">
      <c r="A533" s="232">
        <v>2070604</v>
      </c>
      <c r="B533" s="235" t="s">
        <v>625</v>
      </c>
      <c r="C533" s="135"/>
      <c r="D533" s="135"/>
      <c r="E533" s="150"/>
      <c r="F533" s="135"/>
      <c r="G533" s="42"/>
      <c r="H533" s="42"/>
    </row>
    <row r="534" s="216" customFormat="1" customHeight="1" spans="1:8">
      <c r="A534" s="232">
        <v>2070605</v>
      </c>
      <c r="B534" s="235" t="s">
        <v>626</v>
      </c>
      <c r="C534" s="135"/>
      <c r="D534" s="135"/>
      <c r="E534" s="150"/>
      <c r="F534" s="135"/>
      <c r="G534" s="42"/>
      <c r="H534" s="42"/>
    </row>
    <row r="535" s="216" customFormat="1" customHeight="1" spans="1:8">
      <c r="A535" s="232">
        <v>2070606</v>
      </c>
      <c r="B535" s="235" t="s">
        <v>627</v>
      </c>
      <c r="C535" s="135"/>
      <c r="D535" s="135"/>
      <c r="E535" s="150"/>
      <c r="F535" s="135"/>
      <c r="G535" s="42"/>
      <c r="H535" s="42"/>
    </row>
    <row r="536" s="216" customFormat="1" customHeight="1" spans="1:8">
      <c r="A536" s="232">
        <v>2070607</v>
      </c>
      <c r="B536" s="235" t="s">
        <v>628</v>
      </c>
      <c r="C536" s="135"/>
      <c r="D536" s="135"/>
      <c r="E536" s="150"/>
      <c r="F536" s="135">
        <v>28</v>
      </c>
      <c r="G536" s="42"/>
      <c r="H536" s="42"/>
    </row>
    <row r="537" s="216" customFormat="1" customHeight="1" spans="1:8">
      <c r="A537" s="232">
        <v>2070699</v>
      </c>
      <c r="B537" s="235" t="s">
        <v>629</v>
      </c>
      <c r="C537" s="135"/>
      <c r="D537" s="135"/>
      <c r="E537" s="150"/>
      <c r="F537" s="135"/>
      <c r="G537" s="42"/>
      <c r="H537" s="42"/>
    </row>
    <row r="538" s="216" customFormat="1" customHeight="1" spans="1:8">
      <c r="A538" s="232">
        <v>20708</v>
      </c>
      <c r="B538" s="234" t="s">
        <v>630</v>
      </c>
      <c r="C538" s="100">
        <v>9</v>
      </c>
      <c r="D538" s="100">
        <f>SUM(D539:D545)</f>
        <v>8</v>
      </c>
      <c r="E538" s="141">
        <v>9</v>
      </c>
      <c r="F538" s="100">
        <v>9</v>
      </c>
      <c r="G538" s="42">
        <f>ROUND(F538/E538*100,1)</f>
        <v>100</v>
      </c>
      <c r="H538" s="42">
        <f>ROUND((F538-C538)/C538*100,1)</f>
        <v>0</v>
      </c>
    </row>
    <row r="539" s="216" customFormat="1" customHeight="1" spans="1:8">
      <c r="A539" s="232">
        <v>2070801</v>
      </c>
      <c r="B539" s="235" t="s">
        <v>270</v>
      </c>
      <c r="C539" s="135"/>
      <c r="D539" s="135"/>
      <c r="E539" s="150"/>
      <c r="F539" s="135"/>
      <c r="G539" s="42"/>
      <c r="H539" s="42"/>
    </row>
    <row r="540" s="216" customFormat="1" customHeight="1" spans="1:8">
      <c r="A540" s="232">
        <v>2070802</v>
      </c>
      <c r="B540" s="235" t="s">
        <v>271</v>
      </c>
      <c r="C540" s="135"/>
      <c r="D540" s="135"/>
      <c r="E540" s="150"/>
      <c r="F540" s="135"/>
      <c r="G540" s="42"/>
      <c r="H540" s="42"/>
    </row>
    <row r="541" s="216" customFormat="1" customHeight="1" spans="1:8">
      <c r="A541" s="232">
        <v>2070803</v>
      </c>
      <c r="B541" s="235" t="s">
        <v>272</v>
      </c>
      <c r="C541" s="135"/>
      <c r="D541" s="135"/>
      <c r="E541" s="150"/>
      <c r="F541" s="135"/>
      <c r="G541" s="42"/>
      <c r="H541" s="42"/>
    </row>
    <row r="542" s="216" customFormat="1" customHeight="1" spans="1:8">
      <c r="A542" s="232">
        <v>2070806</v>
      </c>
      <c r="B542" s="235" t="s">
        <v>631</v>
      </c>
      <c r="C542" s="135"/>
      <c r="D542" s="135"/>
      <c r="E542" s="150"/>
      <c r="F542" s="135"/>
      <c r="G542" s="42"/>
      <c r="H542" s="42"/>
    </row>
    <row r="543" s="216" customFormat="1" customHeight="1" spans="1:8">
      <c r="A543" s="232">
        <v>2070807</v>
      </c>
      <c r="B543" s="235" t="s">
        <v>632</v>
      </c>
      <c r="C543" s="135">
        <v>2</v>
      </c>
      <c r="D543" s="135"/>
      <c r="E543" s="150"/>
      <c r="F543" s="135"/>
      <c r="G543" s="42"/>
      <c r="H543" s="42">
        <f>ROUND((F543-C543)/C543*100,1)</f>
        <v>-100</v>
      </c>
    </row>
    <row r="544" s="216" customFormat="1" customHeight="1" spans="1:8">
      <c r="A544" s="232">
        <v>2070808</v>
      </c>
      <c r="B544" s="235" t="s">
        <v>633</v>
      </c>
      <c r="C544" s="135"/>
      <c r="D544" s="135"/>
      <c r="E544" s="150"/>
      <c r="F544" s="135"/>
      <c r="G544" s="42"/>
      <c r="H544" s="42"/>
    </row>
    <row r="545" s="216" customFormat="1" customHeight="1" spans="1:8">
      <c r="A545" s="232">
        <v>2070899</v>
      </c>
      <c r="B545" s="235" t="s">
        <v>634</v>
      </c>
      <c r="C545" s="135">
        <v>7</v>
      </c>
      <c r="D545" s="135">
        <v>8</v>
      </c>
      <c r="E545" s="150"/>
      <c r="F545" s="135">
        <v>9</v>
      </c>
      <c r="G545" s="42"/>
      <c r="H545" s="42">
        <f>ROUND((F545-C545)/C545*100,1)</f>
        <v>28.6</v>
      </c>
    </row>
    <row r="546" s="216" customFormat="1" customHeight="1" spans="1:8">
      <c r="A546" s="232">
        <v>20799</v>
      </c>
      <c r="B546" s="209" t="s">
        <v>635</v>
      </c>
      <c r="C546" s="100">
        <v>178</v>
      </c>
      <c r="D546" s="100">
        <f>SUM(D547:D549)</f>
        <v>305</v>
      </c>
      <c r="E546" s="141">
        <v>330</v>
      </c>
      <c r="F546" s="100">
        <v>211</v>
      </c>
      <c r="G546" s="42">
        <f>ROUND(F546/E546*100,1)</f>
        <v>63.9</v>
      </c>
      <c r="H546" s="42">
        <f t="shared" ref="H546:H609" si="6">ROUND((F546-C546)/C546*100,1)</f>
        <v>18.5</v>
      </c>
    </row>
    <row r="547" s="216" customFormat="1" customHeight="1" spans="1:8">
      <c r="A547" s="232">
        <v>2079902</v>
      </c>
      <c r="B547" s="232" t="s">
        <v>636</v>
      </c>
      <c r="C547" s="135"/>
      <c r="D547" s="135">
        <v>300</v>
      </c>
      <c r="E547" s="150"/>
      <c r="F547" s="135">
        <v>40</v>
      </c>
      <c r="G547" s="42"/>
      <c r="H547" s="42"/>
    </row>
    <row r="548" s="216" customFormat="1" customHeight="1" spans="1:8">
      <c r="A548" s="232">
        <v>2079903</v>
      </c>
      <c r="B548" s="232" t="s">
        <v>637</v>
      </c>
      <c r="C548" s="135"/>
      <c r="D548" s="135"/>
      <c r="E548" s="150"/>
      <c r="F548" s="135">
        <v>35</v>
      </c>
      <c r="G548" s="42"/>
      <c r="H548" s="42"/>
    </row>
    <row r="549" s="216" customFormat="1" customHeight="1" spans="1:8">
      <c r="A549" s="232">
        <v>2079999</v>
      </c>
      <c r="B549" s="232" t="s">
        <v>638</v>
      </c>
      <c r="C549" s="135">
        <v>178</v>
      </c>
      <c r="D549" s="135">
        <v>5</v>
      </c>
      <c r="E549" s="150"/>
      <c r="F549" s="135">
        <v>136</v>
      </c>
      <c r="G549" s="42"/>
      <c r="H549" s="42">
        <f t="shared" si="6"/>
        <v>-23.6</v>
      </c>
    </row>
    <row r="550" s="216" customFormat="1" customHeight="1" spans="1:8">
      <c r="A550" s="232">
        <v>208</v>
      </c>
      <c r="B550" s="209" t="s">
        <v>639</v>
      </c>
      <c r="C550" s="100">
        <v>58712</v>
      </c>
      <c r="D550" s="100">
        <f>SUM(D551,D570,D578,D580,D589,D593,D603,D612,D619,D627,D636,D641,D644,D647,D650,D653,D656,D660,D664,D672,D675)</f>
        <v>60934</v>
      </c>
      <c r="E550" s="141">
        <v>58089</v>
      </c>
      <c r="F550" s="100">
        <v>57459</v>
      </c>
      <c r="G550" s="42">
        <f>ROUND(F550/E550*100,1)</f>
        <v>98.9</v>
      </c>
      <c r="H550" s="42">
        <f t="shared" si="6"/>
        <v>-2.1</v>
      </c>
    </row>
    <row r="551" s="216" customFormat="1" customHeight="1" spans="1:8">
      <c r="A551" s="232">
        <v>20801</v>
      </c>
      <c r="B551" s="209" t="s">
        <v>640</v>
      </c>
      <c r="C551" s="100">
        <v>4751</v>
      </c>
      <c r="D551" s="100">
        <f>SUM(D552:D569)</f>
        <v>895</v>
      </c>
      <c r="E551" s="141">
        <v>1070</v>
      </c>
      <c r="F551" s="100">
        <v>1070</v>
      </c>
      <c r="G551" s="42">
        <f>ROUND(F551/E551*100,1)</f>
        <v>100</v>
      </c>
      <c r="H551" s="42">
        <f t="shared" si="6"/>
        <v>-77.5</v>
      </c>
    </row>
    <row r="552" s="216" customFormat="1" customHeight="1" spans="1:8">
      <c r="A552" s="232">
        <v>2080101</v>
      </c>
      <c r="B552" s="232" t="s">
        <v>270</v>
      </c>
      <c r="C552" s="135">
        <v>270</v>
      </c>
      <c r="D552" s="135">
        <v>192</v>
      </c>
      <c r="E552" s="150"/>
      <c r="F552" s="135">
        <v>272</v>
      </c>
      <c r="G552" s="42"/>
      <c r="H552" s="42">
        <f t="shared" si="6"/>
        <v>0.7</v>
      </c>
    </row>
    <row r="553" s="216" customFormat="1" customHeight="1" spans="1:8">
      <c r="A553" s="232">
        <v>2080102</v>
      </c>
      <c r="B553" s="232" t="s">
        <v>271</v>
      </c>
      <c r="C553" s="135">
        <v>110</v>
      </c>
      <c r="D553" s="135">
        <v>33</v>
      </c>
      <c r="E553" s="150"/>
      <c r="F553" s="135">
        <v>88</v>
      </c>
      <c r="G553" s="42"/>
      <c r="H553" s="42">
        <f t="shared" si="6"/>
        <v>-20</v>
      </c>
    </row>
    <row r="554" s="216" customFormat="1" customHeight="1" spans="1:8">
      <c r="A554" s="232">
        <v>2080103</v>
      </c>
      <c r="B554" s="232" t="s">
        <v>272</v>
      </c>
      <c r="C554" s="135">
        <v>19</v>
      </c>
      <c r="D554" s="135"/>
      <c r="E554" s="150"/>
      <c r="F554" s="135">
        <v>3</v>
      </c>
      <c r="G554" s="42"/>
      <c r="H554" s="42">
        <f t="shared" si="6"/>
        <v>-84.2</v>
      </c>
    </row>
    <row r="555" s="216" customFormat="1" customHeight="1" spans="1:8">
      <c r="A555" s="232">
        <v>2080104</v>
      </c>
      <c r="B555" s="232" t="s">
        <v>641</v>
      </c>
      <c r="C555" s="135">
        <v>77</v>
      </c>
      <c r="D555" s="135">
        <v>47</v>
      </c>
      <c r="E555" s="150"/>
      <c r="F555" s="135">
        <v>52</v>
      </c>
      <c r="G555" s="42"/>
      <c r="H555" s="42">
        <f t="shared" si="6"/>
        <v>-32.5</v>
      </c>
    </row>
    <row r="556" s="216" customFormat="1" customHeight="1" spans="1:8">
      <c r="A556" s="232">
        <v>2080105</v>
      </c>
      <c r="B556" s="232" t="s">
        <v>642</v>
      </c>
      <c r="C556" s="135">
        <v>130</v>
      </c>
      <c r="D556" s="135">
        <v>109</v>
      </c>
      <c r="E556" s="150"/>
      <c r="F556" s="135">
        <v>95</v>
      </c>
      <c r="G556" s="42"/>
      <c r="H556" s="42">
        <f t="shared" si="6"/>
        <v>-26.9</v>
      </c>
    </row>
    <row r="557" s="216" customFormat="1" customHeight="1" spans="1:8">
      <c r="A557" s="232">
        <v>2080106</v>
      </c>
      <c r="B557" s="232" t="s">
        <v>643</v>
      </c>
      <c r="C557" s="135">
        <v>98</v>
      </c>
      <c r="D557" s="135">
        <v>73</v>
      </c>
      <c r="E557" s="150"/>
      <c r="F557" s="135">
        <v>90</v>
      </c>
      <c r="G557" s="42"/>
      <c r="H557" s="42">
        <f t="shared" si="6"/>
        <v>-8.2</v>
      </c>
    </row>
    <row r="558" s="216" customFormat="1" customHeight="1" spans="1:8">
      <c r="A558" s="232">
        <v>2080107</v>
      </c>
      <c r="B558" s="232" t="s">
        <v>644</v>
      </c>
      <c r="C558" s="135">
        <v>13</v>
      </c>
      <c r="D558" s="135"/>
      <c r="E558" s="150"/>
      <c r="F558" s="135">
        <v>13</v>
      </c>
      <c r="G558" s="42"/>
      <c r="H558" s="42">
        <f t="shared" si="6"/>
        <v>0</v>
      </c>
    </row>
    <row r="559" s="216" customFormat="1" customHeight="1" spans="1:8">
      <c r="A559" s="232">
        <v>2080108</v>
      </c>
      <c r="B559" s="232" t="s">
        <v>311</v>
      </c>
      <c r="C559" s="135"/>
      <c r="D559" s="135"/>
      <c r="E559" s="150"/>
      <c r="F559" s="135"/>
      <c r="G559" s="42"/>
      <c r="H559" s="42"/>
    </row>
    <row r="560" s="216" customFormat="1" customHeight="1" spans="1:8">
      <c r="A560" s="232">
        <v>2080109</v>
      </c>
      <c r="B560" s="232" t="s">
        <v>645</v>
      </c>
      <c r="C560" s="135">
        <v>3774</v>
      </c>
      <c r="D560" s="135">
        <v>386</v>
      </c>
      <c r="E560" s="150"/>
      <c r="F560" s="135">
        <v>405</v>
      </c>
      <c r="G560" s="42"/>
      <c r="H560" s="42">
        <f t="shared" si="6"/>
        <v>-89.3</v>
      </c>
    </row>
    <row r="561" s="216" customFormat="1" customHeight="1" spans="1:8">
      <c r="A561" s="232">
        <v>2080110</v>
      </c>
      <c r="B561" s="232" t="s">
        <v>646</v>
      </c>
      <c r="C561" s="135"/>
      <c r="D561" s="135"/>
      <c r="E561" s="150"/>
      <c r="F561" s="135"/>
      <c r="G561" s="42"/>
      <c r="H561" s="42"/>
    </row>
    <row r="562" s="216" customFormat="1" customHeight="1" spans="1:8">
      <c r="A562" s="232">
        <v>2080111</v>
      </c>
      <c r="B562" s="232" t="s">
        <v>647</v>
      </c>
      <c r="C562" s="135"/>
      <c r="D562" s="135"/>
      <c r="E562" s="150"/>
      <c r="F562" s="135"/>
      <c r="G562" s="42"/>
      <c r="H562" s="42"/>
    </row>
    <row r="563" s="216" customFormat="1" customHeight="1" spans="1:8">
      <c r="A563" s="232">
        <v>2080112</v>
      </c>
      <c r="B563" s="232" t="s">
        <v>648</v>
      </c>
      <c r="C563" s="135">
        <v>46</v>
      </c>
      <c r="D563" s="135">
        <v>21</v>
      </c>
      <c r="E563" s="150"/>
      <c r="F563" s="135">
        <v>20</v>
      </c>
      <c r="G563" s="42"/>
      <c r="H563" s="42">
        <f t="shared" si="6"/>
        <v>-56.5</v>
      </c>
    </row>
    <row r="564" s="216" customFormat="1" customHeight="1" spans="1:8">
      <c r="A564" s="232">
        <v>2080113</v>
      </c>
      <c r="B564" s="232" t="s">
        <v>649</v>
      </c>
      <c r="C564" s="135"/>
      <c r="D564" s="135"/>
      <c r="E564" s="150"/>
      <c r="F564" s="135"/>
      <c r="G564" s="42"/>
      <c r="H564" s="42"/>
    </row>
    <row r="565" customHeight="1" spans="1:8">
      <c r="A565" s="232">
        <v>2080114</v>
      </c>
      <c r="B565" s="232" t="s">
        <v>650</v>
      </c>
      <c r="C565" s="135"/>
      <c r="D565" s="135"/>
      <c r="E565" s="150"/>
      <c r="F565" s="135"/>
      <c r="G565" s="42"/>
      <c r="H565" s="42"/>
    </row>
    <row r="566" customHeight="1" spans="1:8">
      <c r="A566" s="232">
        <v>2080115</v>
      </c>
      <c r="B566" s="232" t="s">
        <v>651</v>
      </c>
      <c r="C566" s="135"/>
      <c r="D566" s="135"/>
      <c r="E566" s="150"/>
      <c r="F566" s="135"/>
      <c r="G566" s="42"/>
      <c r="H566" s="42"/>
    </row>
    <row r="567" customHeight="1" spans="1:8">
      <c r="A567" s="232">
        <v>2080116</v>
      </c>
      <c r="B567" s="232" t="s">
        <v>652</v>
      </c>
      <c r="C567" s="135"/>
      <c r="D567" s="135"/>
      <c r="E567" s="150"/>
      <c r="F567" s="135"/>
      <c r="G567" s="42"/>
      <c r="H567" s="42"/>
    </row>
    <row r="568" ht="16.5" customHeight="1" spans="1:8">
      <c r="A568" s="232">
        <v>2080150</v>
      </c>
      <c r="B568" s="232" t="s">
        <v>279</v>
      </c>
      <c r="C568" s="135">
        <v>8</v>
      </c>
      <c r="D568" s="135"/>
      <c r="E568" s="150"/>
      <c r="F568" s="135"/>
      <c r="G568" s="42"/>
      <c r="H568" s="42">
        <f t="shared" si="6"/>
        <v>-100</v>
      </c>
    </row>
    <row r="569" ht="16.5" customHeight="1" spans="1:8">
      <c r="A569" s="232">
        <v>2080199</v>
      </c>
      <c r="B569" s="232" t="s">
        <v>653</v>
      </c>
      <c r="C569" s="135">
        <v>206</v>
      </c>
      <c r="D569" s="135">
        <v>34</v>
      </c>
      <c r="E569" s="150"/>
      <c r="F569" s="135">
        <v>32</v>
      </c>
      <c r="G569" s="42"/>
      <c r="H569" s="42">
        <f t="shared" si="6"/>
        <v>-84.5</v>
      </c>
    </row>
    <row r="570" ht="16.5" customHeight="1" spans="1:8">
      <c r="A570" s="232">
        <v>20802</v>
      </c>
      <c r="B570" s="209" t="s">
        <v>654</v>
      </c>
      <c r="C570" s="100">
        <v>788</v>
      </c>
      <c r="D570" s="100">
        <f>SUM(D571:D577)</f>
        <v>482</v>
      </c>
      <c r="E570" s="141">
        <v>530</v>
      </c>
      <c r="F570" s="100">
        <v>530</v>
      </c>
      <c r="G570" s="42">
        <f>ROUND(F570/E570*100,1)</f>
        <v>100</v>
      </c>
      <c r="H570" s="42">
        <f t="shared" si="6"/>
        <v>-32.7</v>
      </c>
    </row>
    <row r="571" ht="16.5" customHeight="1" spans="1:8">
      <c r="A571" s="232">
        <v>2080201</v>
      </c>
      <c r="B571" s="232" t="s">
        <v>270</v>
      </c>
      <c r="C571" s="135">
        <v>542</v>
      </c>
      <c r="D571" s="135">
        <v>319</v>
      </c>
      <c r="E571" s="150"/>
      <c r="F571" s="135">
        <v>387</v>
      </c>
      <c r="G571" s="42"/>
      <c r="H571" s="42">
        <f t="shared" si="6"/>
        <v>-28.6</v>
      </c>
    </row>
    <row r="572" ht="16.5" customHeight="1" spans="1:8">
      <c r="A572" s="232">
        <v>2080202</v>
      </c>
      <c r="B572" s="232" t="s">
        <v>271</v>
      </c>
      <c r="C572" s="135">
        <v>1</v>
      </c>
      <c r="D572" s="135"/>
      <c r="E572" s="150"/>
      <c r="F572" s="135"/>
      <c r="G572" s="42"/>
      <c r="H572" s="42">
        <f t="shared" si="6"/>
        <v>-100</v>
      </c>
    </row>
    <row r="573" ht="16.5" customHeight="1" spans="1:8">
      <c r="A573" s="232">
        <v>2080203</v>
      </c>
      <c r="B573" s="232" t="s">
        <v>272</v>
      </c>
      <c r="C573" s="135"/>
      <c r="D573" s="135"/>
      <c r="E573" s="150"/>
      <c r="F573" s="135"/>
      <c r="G573" s="42"/>
      <c r="H573" s="42"/>
    </row>
    <row r="574" ht="16.5" customHeight="1" spans="1:8">
      <c r="A574" s="232">
        <v>2080206</v>
      </c>
      <c r="B574" s="232" t="s">
        <v>655</v>
      </c>
      <c r="C574" s="135"/>
      <c r="D574" s="135"/>
      <c r="E574" s="150"/>
      <c r="F574" s="135"/>
      <c r="G574" s="42"/>
      <c r="H574" s="42"/>
    </row>
    <row r="575" ht="16.5" customHeight="1" spans="1:8">
      <c r="A575" s="232">
        <v>2080207</v>
      </c>
      <c r="B575" s="232" t="s">
        <v>656</v>
      </c>
      <c r="C575" s="135">
        <v>13</v>
      </c>
      <c r="D575" s="135"/>
      <c r="E575" s="150"/>
      <c r="F575" s="135">
        <v>8</v>
      </c>
      <c r="G575" s="42"/>
      <c r="H575" s="42">
        <f t="shared" si="6"/>
        <v>-38.5</v>
      </c>
    </row>
    <row r="576" ht="16.5" customHeight="1" spans="1:8">
      <c r="A576" s="232">
        <v>2080208</v>
      </c>
      <c r="B576" s="232" t="s">
        <v>657</v>
      </c>
      <c r="C576" s="135"/>
      <c r="D576" s="135"/>
      <c r="E576" s="150"/>
      <c r="F576" s="135"/>
      <c r="G576" s="42"/>
      <c r="H576" s="42"/>
    </row>
    <row r="577" ht="16.5" customHeight="1" spans="1:8">
      <c r="A577" s="232">
        <v>2080299</v>
      </c>
      <c r="B577" s="232" t="s">
        <v>658</v>
      </c>
      <c r="C577" s="135">
        <v>232</v>
      </c>
      <c r="D577" s="135">
        <v>163</v>
      </c>
      <c r="E577" s="150"/>
      <c r="F577" s="135">
        <v>135</v>
      </c>
      <c r="G577" s="42"/>
      <c r="H577" s="42">
        <f t="shared" si="6"/>
        <v>-41.8</v>
      </c>
    </row>
    <row r="578" ht="16.5" customHeight="1" spans="1:8">
      <c r="A578" s="232">
        <v>20804</v>
      </c>
      <c r="B578" s="209" t="s">
        <v>659</v>
      </c>
      <c r="C578" s="100">
        <v>0</v>
      </c>
      <c r="D578" s="100">
        <f>SUM(D579)</f>
        <v>0</v>
      </c>
      <c r="E578" s="141">
        <v>0</v>
      </c>
      <c r="F578" s="100">
        <v>0</v>
      </c>
      <c r="G578" s="42"/>
      <c r="H578" s="42"/>
    </row>
    <row r="579" ht="16.5" customHeight="1" spans="1:8">
      <c r="A579" s="232">
        <v>2080402</v>
      </c>
      <c r="B579" s="232" t="s">
        <v>660</v>
      </c>
      <c r="C579" s="135"/>
      <c r="D579" s="135"/>
      <c r="E579" s="150"/>
      <c r="F579" s="135"/>
      <c r="G579" s="42"/>
      <c r="H579" s="42"/>
    </row>
    <row r="580" ht="16.5" customHeight="1" spans="1:8">
      <c r="A580" s="232">
        <v>20805</v>
      </c>
      <c r="B580" s="209" t="s">
        <v>661</v>
      </c>
      <c r="C580" s="100">
        <v>28118</v>
      </c>
      <c r="D580" s="100">
        <f>SUM(D581:D588)</f>
        <v>31316</v>
      </c>
      <c r="E580" s="141">
        <v>28645</v>
      </c>
      <c r="F580" s="100">
        <v>28645</v>
      </c>
      <c r="G580" s="42">
        <f>ROUND(F580/E580*100,1)</f>
        <v>100</v>
      </c>
      <c r="H580" s="42">
        <f t="shared" si="6"/>
        <v>1.9</v>
      </c>
    </row>
    <row r="581" ht="16.5" customHeight="1" spans="1:8">
      <c r="A581" s="232">
        <v>2080501</v>
      </c>
      <c r="B581" s="232" t="s">
        <v>662</v>
      </c>
      <c r="C581" s="135"/>
      <c r="D581" s="135"/>
      <c r="E581" s="150"/>
      <c r="F581" s="135"/>
      <c r="G581" s="42"/>
      <c r="H581" s="42"/>
    </row>
    <row r="582" ht="16.5" customHeight="1" spans="1:8">
      <c r="A582" s="232">
        <v>2080502</v>
      </c>
      <c r="B582" s="232" t="s">
        <v>663</v>
      </c>
      <c r="C582" s="135"/>
      <c r="D582" s="135"/>
      <c r="E582" s="150"/>
      <c r="F582" s="135"/>
      <c r="G582" s="42"/>
      <c r="H582" s="42"/>
    </row>
    <row r="583" ht="16.5" customHeight="1" spans="1:8">
      <c r="A583" s="232">
        <v>2080503</v>
      </c>
      <c r="B583" s="232" t="s">
        <v>664</v>
      </c>
      <c r="C583" s="135"/>
      <c r="D583" s="135"/>
      <c r="E583" s="150"/>
      <c r="F583" s="135"/>
      <c r="G583" s="42"/>
      <c r="H583" s="42"/>
    </row>
    <row r="584" ht="16.5" customHeight="1" spans="1:8">
      <c r="A584" s="232">
        <v>2080505</v>
      </c>
      <c r="B584" s="232" t="s">
        <v>665</v>
      </c>
      <c r="C584" s="135">
        <v>8840</v>
      </c>
      <c r="D584" s="135">
        <v>4916</v>
      </c>
      <c r="E584" s="150"/>
      <c r="F584" s="135">
        <v>5097</v>
      </c>
      <c r="G584" s="42"/>
      <c r="H584" s="42">
        <f t="shared" si="6"/>
        <v>-42.3</v>
      </c>
    </row>
    <row r="585" ht="16.5" customHeight="1" spans="1:8">
      <c r="A585" s="232">
        <v>2080506</v>
      </c>
      <c r="B585" s="232" t="s">
        <v>666</v>
      </c>
      <c r="C585" s="135">
        <v>1756</v>
      </c>
      <c r="D585" s="135">
        <v>4425</v>
      </c>
      <c r="E585" s="150"/>
      <c r="F585" s="135">
        <v>4128</v>
      </c>
      <c r="G585" s="42"/>
      <c r="H585" s="42">
        <f t="shared" si="6"/>
        <v>135.1</v>
      </c>
    </row>
    <row r="586" ht="16.5" customHeight="1" spans="1:8">
      <c r="A586" s="232">
        <v>2080507</v>
      </c>
      <c r="B586" s="232" t="s">
        <v>667</v>
      </c>
      <c r="C586" s="135">
        <v>17521</v>
      </c>
      <c r="D586" s="135">
        <v>21975</v>
      </c>
      <c r="E586" s="150"/>
      <c r="F586" s="135">
        <v>19420</v>
      </c>
      <c r="G586" s="42"/>
      <c r="H586" s="42">
        <f t="shared" si="6"/>
        <v>10.8</v>
      </c>
    </row>
    <row r="587" ht="16.5" customHeight="1" spans="1:8">
      <c r="A587" s="232">
        <v>2080508</v>
      </c>
      <c r="B587" s="232" t="s">
        <v>668</v>
      </c>
      <c r="C587" s="135"/>
      <c r="D587" s="135"/>
      <c r="E587" s="150"/>
      <c r="F587" s="135"/>
      <c r="G587" s="42"/>
      <c r="H587" s="42"/>
    </row>
    <row r="588" ht="16.5" customHeight="1" spans="1:8">
      <c r="A588" s="232">
        <v>2080599</v>
      </c>
      <c r="B588" s="232" t="s">
        <v>669</v>
      </c>
      <c r="C588" s="135">
        <v>1</v>
      </c>
      <c r="D588" s="135"/>
      <c r="E588" s="150"/>
      <c r="F588" s="135"/>
      <c r="G588" s="42"/>
      <c r="H588" s="42">
        <f t="shared" si="6"/>
        <v>-100</v>
      </c>
    </row>
    <row r="589" ht="16.5" customHeight="1" spans="1:8">
      <c r="A589" s="232">
        <v>20806</v>
      </c>
      <c r="B589" s="209" t="s">
        <v>670</v>
      </c>
      <c r="C589" s="100">
        <v>0</v>
      </c>
      <c r="D589" s="100">
        <f>SUM(D590:D592)</f>
        <v>0</v>
      </c>
      <c r="E589" s="141">
        <v>0</v>
      </c>
      <c r="F589" s="100">
        <v>0</v>
      </c>
      <c r="G589" s="42"/>
      <c r="H589" s="42"/>
    </row>
    <row r="590" ht="16.5" customHeight="1" spans="1:8">
      <c r="A590" s="232">
        <v>2080601</v>
      </c>
      <c r="B590" s="232" t="s">
        <v>671</v>
      </c>
      <c r="C590" s="135"/>
      <c r="D590" s="135"/>
      <c r="E590" s="150"/>
      <c r="F590" s="135"/>
      <c r="G590" s="42"/>
      <c r="H590" s="42"/>
    </row>
    <row r="591" ht="16.5" customHeight="1" spans="1:8">
      <c r="A591" s="232">
        <v>2080602</v>
      </c>
      <c r="B591" s="232" t="s">
        <v>672</v>
      </c>
      <c r="C591" s="135"/>
      <c r="D591" s="135"/>
      <c r="E591" s="150"/>
      <c r="F591" s="135"/>
      <c r="G591" s="42"/>
      <c r="H591" s="42"/>
    </row>
    <row r="592" ht="16.5" customHeight="1" spans="1:8">
      <c r="A592" s="232">
        <v>2080699</v>
      </c>
      <c r="B592" s="232" t="s">
        <v>673</v>
      </c>
      <c r="C592" s="135"/>
      <c r="D592" s="135"/>
      <c r="E592" s="150"/>
      <c r="F592" s="135"/>
      <c r="G592" s="42"/>
      <c r="H592" s="42"/>
    </row>
    <row r="593" ht="16.5" customHeight="1" spans="1:8">
      <c r="A593" s="232">
        <v>20807</v>
      </c>
      <c r="B593" s="209" t="s">
        <v>674</v>
      </c>
      <c r="C593" s="100">
        <v>1231</v>
      </c>
      <c r="D593" s="100">
        <f>SUM(D594:D602)</f>
        <v>1194</v>
      </c>
      <c r="E593" s="141">
        <v>1507</v>
      </c>
      <c r="F593" s="100">
        <v>1507</v>
      </c>
      <c r="G593" s="42">
        <f>ROUND(F593/E593*100,1)</f>
        <v>100</v>
      </c>
      <c r="H593" s="42">
        <f t="shared" si="6"/>
        <v>22.4</v>
      </c>
    </row>
    <row r="594" ht="16.5" customHeight="1" spans="1:8">
      <c r="A594" s="232">
        <v>2080701</v>
      </c>
      <c r="B594" s="232" t="s">
        <v>675</v>
      </c>
      <c r="C594" s="135"/>
      <c r="D594" s="135">
        <v>100</v>
      </c>
      <c r="E594" s="150"/>
      <c r="F594" s="135">
        <v>100</v>
      </c>
      <c r="G594" s="42"/>
      <c r="H594" s="42"/>
    </row>
    <row r="595" ht="16.5" customHeight="1" spans="1:8">
      <c r="A595" s="232">
        <v>2080702</v>
      </c>
      <c r="B595" s="232" t="s">
        <v>676</v>
      </c>
      <c r="C595" s="135"/>
      <c r="D595" s="135">
        <v>80</v>
      </c>
      <c r="E595" s="150"/>
      <c r="F595" s="135">
        <v>80</v>
      </c>
      <c r="G595" s="42"/>
      <c r="H595" s="42"/>
    </row>
    <row r="596" ht="16.5" customHeight="1" spans="1:8">
      <c r="A596" s="232">
        <v>2080704</v>
      </c>
      <c r="B596" s="232" t="s">
        <v>677</v>
      </c>
      <c r="C596" s="135">
        <v>577</v>
      </c>
      <c r="D596" s="135">
        <v>495</v>
      </c>
      <c r="E596" s="150"/>
      <c r="F596" s="135">
        <v>781</v>
      </c>
      <c r="G596" s="42"/>
      <c r="H596" s="42">
        <f t="shared" si="6"/>
        <v>35.4</v>
      </c>
    </row>
    <row r="597" ht="16.5" customHeight="1" spans="1:8">
      <c r="A597" s="232">
        <v>2080705</v>
      </c>
      <c r="B597" s="232" t="s">
        <v>678</v>
      </c>
      <c r="C597" s="135">
        <v>300</v>
      </c>
      <c r="D597" s="135">
        <v>280</v>
      </c>
      <c r="E597" s="150"/>
      <c r="F597" s="135">
        <v>307</v>
      </c>
      <c r="G597" s="42"/>
      <c r="H597" s="42">
        <f t="shared" si="6"/>
        <v>2.3</v>
      </c>
    </row>
    <row r="598" ht="16.5" customHeight="1" spans="1:8">
      <c r="A598" s="232">
        <v>2080709</v>
      </c>
      <c r="B598" s="232" t="s">
        <v>679</v>
      </c>
      <c r="C598" s="135"/>
      <c r="D598" s="135"/>
      <c r="E598" s="150"/>
      <c r="F598" s="135"/>
      <c r="G598" s="42"/>
      <c r="H598" s="42"/>
    </row>
    <row r="599" ht="16.5" customHeight="1" spans="1:8">
      <c r="A599" s="232">
        <v>2080711</v>
      </c>
      <c r="B599" s="232" t="s">
        <v>680</v>
      </c>
      <c r="C599" s="135"/>
      <c r="D599" s="135"/>
      <c r="E599" s="150"/>
      <c r="F599" s="135"/>
      <c r="G599" s="42"/>
      <c r="H599" s="42"/>
    </row>
    <row r="600" ht="16.5" customHeight="1" spans="1:8">
      <c r="A600" s="232">
        <v>2080712</v>
      </c>
      <c r="B600" s="232" t="s">
        <v>681</v>
      </c>
      <c r="C600" s="135"/>
      <c r="D600" s="135"/>
      <c r="E600" s="150"/>
      <c r="F600" s="135"/>
      <c r="G600" s="42"/>
      <c r="H600" s="42"/>
    </row>
    <row r="601" ht="16.5" customHeight="1" spans="1:8">
      <c r="A601" s="232">
        <v>2080713</v>
      </c>
      <c r="B601" s="232" t="s">
        <v>682</v>
      </c>
      <c r="C601" s="135"/>
      <c r="D601" s="135">
        <v>39</v>
      </c>
      <c r="E601" s="150"/>
      <c r="F601" s="135">
        <v>39</v>
      </c>
      <c r="G601" s="42"/>
      <c r="H601" s="42"/>
    </row>
    <row r="602" ht="16.5" customHeight="1" spans="1:8">
      <c r="A602" s="232">
        <v>2080799</v>
      </c>
      <c r="B602" s="232" t="s">
        <v>683</v>
      </c>
      <c r="C602" s="135">
        <v>354</v>
      </c>
      <c r="D602" s="135">
        <v>200</v>
      </c>
      <c r="E602" s="150"/>
      <c r="F602" s="135">
        <v>200</v>
      </c>
      <c r="G602" s="42"/>
      <c r="H602" s="42">
        <f t="shared" si="6"/>
        <v>-43.5</v>
      </c>
    </row>
    <row r="603" ht="16.5" customHeight="1" spans="1:8">
      <c r="A603" s="232">
        <v>20808</v>
      </c>
      <c r="B603" s="209" t="s">
        <v>684</v>
      </c>
      <c r="C603" s="100">
        <v>3330</v>
      </c>
      <c r="D603" s="100">
        <f>SUM(D604:D611)</f>
        <v>3428</v>
      </c>
      <c r="E603" s="141">
        <v>3494</v>
      </c>
      <c r="F603" s="100">
        <v>3494</v>
      </c>
      <c r="G603" s="42">
        <f>ROUND(F603/E603*100,1)</f>
        <v>100</v>
      </c>
      <c r="H603" s="42">
        <f t="shared" si="6"/>
        <v>4.9</v>
      </c>
    </row>
    <row r="604" ht="16.5" customHeight="1" spans="1:8">
      <c r="A604" s="232">
        <v>2080801</v>
      </c>
      <c r="B604" s="232" t="s">
        <v>685</v>
      </c>
      <c r="C604" s="135"/>
      <c r="D604" s="135"/>
      <c r="E604" s="150"/>
      <c r="F604" s="135"/>
      <c r="G604" s="42"/>
      <c r="H604" s="42"/>
    </row>
    <row r="605" ht="16.5" customHeight="1" spans="1:8">
      <c r="A605" s="232">
        <v>2080802</v>
      </c>
      <c r="B605" s="232" t="s">
        <v>686</v>
      </c>
      <c r="C605" s="135">
        <v>7</v>
      </c>
      <c r="D605" s="135"/>
      <c r="E605" s="150"/>
      <c r="F605" s="135"/>
      <c r="G605" s="42"/>
      <c r="H605" s="42">
        <f t="shared" si="6"/>
        <v>-100</v>
      </c>
    </row>
    <row r="606" ht="16.5" customHeight="1" spans="1:8">
      <c r="A606" s="232">
        <v>2080803</v>
      </c>
      <c r="B606" s="232" t="s">
        <v>687</v>
      </c>
      <c r="C606" s="135">
        <v>2702</v>
      </c>
      <c r="D606" s="135">
        <v>27</v>
      </c>
      <c r="E606" s="150"/>
      <c r="F606" s="135">
        <v>9</v>
      </c>
      <c r="G606" s="42"/>
      <c r="H606" s="42">
        <f t="shared" si="6"/>
        <v>-99.7</v>
      </c>
    </row>
    <row r="607" ht="16.5" customHeight="1" spans="1:8">
      <c r="A607" s="232">
        <v>2080805</v>
      </c>
      <c r="B607" s="232" t="s">
        <v>688</v>
      </c>
      <c r="C607" s="135">
        <v>473</v>
      </c>
      <c r="D607" s="135">
        <v>516</v>
      </c>
      <c r="E607" s="150"/>
      <c r="F607" s="135">
        <v>450</v>
      </c>
      <c r="G607" s="42"/>
      <c r="H607" s="42">
        <f t="shared" si="6"/>
        <v>-4.9</v>
      </c>
    </row>
    <row r="608" ht="16.5" customHeight="1" spans="1:8">
      <c r="A608" s="232">
        <v>2080806</v>
      </c>
      <c r="B608" s="232" t="s">
        <v>689</v>
      </c>
      <c r="C608" s="135"/>
      <c r="D608" s="135"/>
      <c r="E608" s="150"/>
      <c r="F608" s="135"/>
      <c r="G608" s="42"/>
      <c r="H608" s="42"/>
    </row>
    <row r="609" ht="16.5" customHeight="1" spans="1:8">
      <c r="A609" s="232">
        <v>2080807</v>
      </c>
      <c r="B609" s="232" t="s">
        <v>690</v>
      </c>
      <c r="C609" s="135"/>
      <c r="D609" s="135"/>
      <c r="E609" s="150"/>
      <c r="F609" s="135"/>
      <c r="G609" s="42"/>
      <c r="H609" s="42"/>
    </row>
    <row r="610" ht="16.5" customHeight="1" spans="1:8">
      <c r="A610" s="232">
        <v>2080808</v>
      </c>
      <c r="B610" s="232" t="s">
        <v>691</v>
      </c>
      <c r="C610" s="135">
        <v>87</v>
      </c>
      <c r="D610" s="135">
        <v>204</v>
      </c>
      <c r="E610" s="150"/>
      <c r="F610" s="135">
        <v>263</v>
      </c>
      <c r="G610" s="42"/>
      <c r="H610" s="42">
        <f t="shared" ref="H610:H673" si="7">ROUND((F610-C610)/C610*100,1)</f>
        <v>202.3</v>
      </c>
    </row>
    <row r="611" ht="16.5" customHeight="1" spans="1:8">
      <c r="A611" s="232">
        <v>2080899</v>
      </c>
      <c r="B611" s="232" t="s">
        <v>692</v>
      </c>
      <c r="C611" s="135">
        <v>61</v>
      </c>
      <c r="D611" s="135">
        <v>2681</v>
      </c>
      <c r="E611" s="150"/>
      <c r="F611" s="135">
        <v>2772</v>
      </c>
      <c r="G611" s="42"/>
      <c r="H611" s="42">
        <f t="shared" si="7"/>
        <v>4444.3</v>
      </c>
    </row>
    <row r="612" ht="16.5" customHeight="1" spans="1:8">
      <c r="A612" s="232">
        <v>20809</v>
      </c>
      <c r="B612" s="209" t="s">
        <v>693</v>
      </c>
      <c r="C612" s="100">
        <v>596</v>
      </c>
      <c r="D612" s="100">
        <f>SUM(D613:D618)</f>
        <v>578</v>
      </c>
      <c r="E612" s="141">
        <v>454</v>
      </c>
      <c r="F612" s="100">
        <v>454</v>
      </c>
      <c r="G612" s="42">
        <f>ROUND(F612/E612*100,1)</f>
        <v>100</v>
      </c>
      <c r="H612" s="42">
        <f t="shared" si="7"/>
        <v>-23.8</v>
      </c>
    </row>
    <row r="613" ht="16.5" customHeight="1" spans="1:8">
      <c r="A613" s="232">
        <v>2080901</v>
      </c>
      <c r="B613" s="232" t="s">
        <v>694</v>
      </c>
      <c r="C613" s="135">
        <v>234</v>
      </c>
      <c r="D613" s="135">
        <v>245</v>
      </c>
      <c r="E613" s="150"/>
      <c r="F613" s="135">
        <v>193</v>
      </c>
      <c r="G613" s="42"/>
      <c r="H613" s="42">
        <f t="shared" si="7"/>
        <v>-17.5</v>
      </c>
    </row>
    <row r="614" ht="16.5" customHeight="1" spans="1:8">
      <c r="A614" s="232">
        <v>2080902</v>
      </c>
      <c r="B614" s="232" t="s">
        <v>695</v>
      </c>
      <c r="C614" s="135">
        <v>239</v>
      </c>
      <c r="D614" s="135">
        <v>50</v>
      </c>
      <c r="E614" s="150"/>
      <c r="F614" s="135">
        <v>21</v>
      </c>
      <c r="G614" s="42"/>
      <c r="H614" s="42">
        <f t="shared" si="7"/>
        <v>-91.2</v>
      </c>
    </row>
    <row r="615" ht="16.5" customHeight="1" spans="1:8">
      <c r="A615" s="232">
        <v>2080903</v>
      </c>
      <c r="B615" s="232" t="s">
        <v>696</v>
      </c>
      <c r="C615" s="135">
        <v>13</v>
      </c>
      <c r="D615" s="135">
        <v>10</v>
      </c>
      <c r="E615" s="150"/>
      <c r="F615" s="135">
        <v>11</v>
      </c>
      <c r="G615" s="42"/>
      <c r="H615" s="42">
        <f t="shared" si="7"/>
        <v>-15.4</v>
      </c>
    </row>
    <row r="616" ht="16.5" customHeight="1" spans="1:8">
      <c r="A616" s="232">
        <v>2080904</v>
      </c>
      <c r="B616" s="232" t="s">
        <v>697</v>
      </c>
      <c r="C616" s="135"/>
      <c r="D616" s="135"/>
      <c r="E616" s="150"/>
      <c r="F616" s="135"/>
      <c r="G616" s="42"/>
      <c r="H616" s="42"/>
    </row>
    <row r="617" ht="16.5" customHeight="1" spans="1:8">
      <c r="A617" s="232">
        <v>2080905</v>
      </c>
      <c r="B617" s="232" t="s">
        <v>698</v>
      </c>
      <c r="C617" s="135">
        <v>107</v>
      </c>
      <c r="D617" s="135">
        <v>127</v>
      </c>
      <c r="E617" s="150"/>
      <c r="F617" s="135">
        <v>110</v>
      </c>
      <c r="G617" s="42"/>
      <c r="H617" s="42">
        <f t="shared" si="7"/>
        <v>2.8</v>
      </c>
    </row>
    <row r="618" ht="16.5" customHeight="1" spans="1:8">
      <c r="A618" s="232">
        <v>2080999</v>
      </c>
      <c r="B618" s="232" t="s">
        <v>699</v>
      </c>
      <c r="C618" s="135">
        <v>3</v>
      </c>
      <c r="D618" s="135">
        <v>146</v>
      </c>
      <c r="E618" s="150"/>
      <c r="F618" s="135">
        <v>119</v>
      </c>
      <c r="G618" s="42"/>
      <c r="H618" s="42">
        <f t="shared" si="7"/>
        <v>3866.7</v>
      </c>
    </row>
    <row r="619" ht="16.5" customHeight="1" spans="1:8">
      <c r="A619" s="232">
        <v>20810</v>
      </c>
      <c r="B619" s="209" t="s">
        <v>700</v>
      </c>
      <c r="C619" s="100">
        <v>826</v>
      </c>
      <c r="D619" s="100">
        <f>SUM(D620:D626)</f>
        <v>953</v>
      </c>
      <c r="E619" s="141">
        <v>2887</v>
      </c>
      <c r="F619" s="100">
        <v>2257</v>
      </c>
      <c r="G619" s="42">
        <f>ROUND(F619/E619*100,1)</f>
        <v>78.2</v>
      </c>
      <c r="H619" s="42">
        <f t="shared" si="7"/>
        <v>173.2</v>
      </c>
    </row>
    <row r="620" ht="16.5" customHeight="1" spans="1:8">
      <c r="A620" s="232">
        <v>2081001</v>
      </c>
      <c r="B620" s="232" t="s">
        <v>701</v>
      </c>
      <c r="C620" s="135">
        <v>45</v>
      </c>
      <c r="D620" s="135">
        <v>100</v>
      </c>
      <c r="E620" s="150"/>
      <c r="F620" s="135">
        <v>59</v>
      </c>
      <c r="G620" s="42"/>
      <c r="H620" s="42">
        <f t="shared" si="7"/>
        <v>31.1</v>
      </c>
    </row>
    <row r="621" ht="16.5" customHeight="1" spans="1:8">
      <c r="A621" s="232">
        <v>2081002</v>
      </c>
      <c r="B621" s="232" t="s">
        <v>702</v>
      </c>
      <c r="C621" s="135">
        <v>598</v>
      </c>
      <c r="D621" s="135">
        <v>725</v>
      </c>
      <c r="E621" s="150"/>
      <c r="F621" s="135">
        <v>734</v>
      </c>
      <c r="G621" s="42"/>
      <c r="H621" s="42">
        <f t="shared" si="7"/>
        <v>22.7</v>
      </c>
    </row>
    <row r="622" ht="16.5" customHeight="1" spans="1:8">
      <c r="A622" s="232">
        <v>2081003</v>
      </c>
      <c r="B622" s="232" t="s">
        <v>703</v>
      </c>
      <c r="C622" s="135"/>
      <c r="D622" s="135"/>
      <c r="E622" s="150"/>
      <c r="F622" s="135"/>
      <c r="G622" s="42"/>
      <c r="H622" s="42"/>
    </row>
    <row r="623" ht="16.5" customHeight="1" spans="1:8">
      <c r="A623" s="232">
        <v>2081004</v>
      </c>
      <c r="B623" s="232" t="s">
        <v>704</v>
      </c>
      <c r="C623" s="135">
        <v>143</v>
      </c>
      <c r="D623" s="135">
        <v>98</v>
      </c>
      <c r="E623" s="150"/>
      <c r="F623" s="135">
        <v>104</v>
      </c>
      <c r="G623" s="42"/>
      <c r="H623" s="42">
        <f t="shared" si="7"/>
        <v>-27.3</v>
      </c>
    </row>
    <row r="624" ht="16.5" customHeight="1" spans="1:8">
      <c r="A624" s="232">
        <v>2081005</v>
      </c>
      <c r="B624" s="232" t="s">
        <v>705</v>
      </c>
      <c r="C624" s="135"/>
      <c r="D624" s="135"/>
      <c r="E624" s="150"/>
      <c r="F624" s="135"/>
      <c r="G624" s="42"/>
      <c r="H624" s="42"/>
    </row>
    <row r="625" ht="16.5" customHeight="1" spans="1:8">
      <c r="A625" s="232">
        <v>2081006</v>
      </c>
      <c r="B625" s="232" t="s">
        <v>706</v>
      </c>
      <c r="C625" s="135">
        <v>40</v>
      </c>
      <c r="D625" s="135">
        <v>30</v>
      </c>
      <c r="E625" s="150"/>
      <c r="F625" s="135">
        <v>189</v>
      </c>
      <c r="G625" s="42"/>
      <c r="H625" s="42">
        <f t="shared" si="7"/>
        <v>372.5</v>
      </c>
    </row>
    <row r="626" ht="16.5" customHeight="1" spans="1:8">
      <c r="A626" s="232">
        <v>2081099</v>
      </c>
      <c r="B626" s="232" t="s">
        <v>707</v>
      </c>
      <c r="C626" s="135"/>
      <c r="D626" s="135"/>
      <c r="E626" s="150"/>
      <c r="F626" s="135">
        <v>1171</v>
      </c>
      <c r="G626" s="42"/>
      <c r="H626" s="42"/>
    </row>
    <row r="627" ht="16.5" customHeight="1" spans="1:8">
      <c r="A627" s="232">
        <v>20811</v>
      </c>
      <c r="B627" s="209" t="s">
        <v>708</v>
      </c>
      <c r="C627" s="100">
        <v>474</v>
      </c>
      <c r="D627" s="100">
        <f>SUM(D628:D635)</f>
        <v>427</v>
      </c>
      <c r="E627" s="141">
        <v>393</v>
      </c>
      <c r="F627" s="100">
        <v>393</v>
      </c>
      <c r="G627" s="42">
        <f>ROUND(F627/E627*100,1)</f>
        <v>100</v>
      </c>
      <c r="H627" s="42">
        <f t="shared" si="7"/>
        <v>-17.1</v>
      </c>
    </row>
    <row r="628" ht="16.5" customHeight="1" spans="1:8">
      <c r="A628" s="232">
        <v>2081101</v>
      </c>
      <c r="B628" s="232" t="s">
        <v>270</v>
      </c>
      <c r="C628" s="135">
        <v>130</v>
      </c>
      <c r="D628" s="135">
        <v>101</v>
      </c>
      <c r="E628" s="150"/>
      <c r="F628" s="135">
        <v>126</v>
      </c>
      <c r="G628" s="42"/>
      <c r="H628" s="42">
        <f t="shared" si="7"/>
        <v>-3.1</v>
      </c>
    </row>
    <row r="629" ht="16.5" customHeight="1" spans="1:8">
      <c r="A629" s="232">
        <v>2081102</v>
      </c>
      <c r="B629" s="232" t="s">
        <v>271</v>
      </c>
      <c r="C629" s="135">
        <v>63</v>
      </c>
      <c r="D629" s="135">
        <v>72</v>
      </c>
      <c r="E629" s="150"/>
      <c r="F629" s="135">
        <v>58</v>
      </c>
      <c r="G629" s="42"/>
      <c r="H629" s="42">
        <f t="shared" si="7"/>
        <v>-7.9</v>
      </c>
    </row>
    <row r="630" ht="16.5" customHeight="1" spans="1:8">
      <c r="A630" s="232">
        <v>2081103</v>
      </c>
      <c r="B630" s="232" t="s">
        <v>272</v>
      </c>
      <c r="C630" s="135"/>
      <c r="D630" s="135"/>
      <c r="E630" s="150"/>
      <c r="F630" s="135"/>
      <c r="G630" s="42"/>
      <c r="H630" s="42"/>
    </row>
    <row r="631" customHeight="1" spans="1:8">
      <c r="A631" s="232">
        <v>2081104</v>
      </c>
      <c r="B631" s="232" t="s">
        <v>709</v>
      </c>
      <c r="C631" s="135">
        <v>23</v>
      </c>
      <c r="D631" s="135">
        <v>6</v>
      </c>
      <c r="E631" s="150"/>
      <c r="F631" s="135">
        <v>5</v>
      </c>
      <c r="G631" s="42"/>
      <c r="H631" s="42">
        <f t="shared" si="7"/>
        <v>-78.3</v>
      </c>
    </row>
    <row r="632" customHeight="1" spans="1:8">
      <c r="A632" s="232">
        <v>2081105</v>
      </c>
      <c r="B632" s="232" t="s">
        <v>710</v>
      </c>
      <c r="C632" s="135">
        <v>68</v>
      </c>
      <c r="D632" s="135">
        <v>129</v>
      </c>
      <c r="E632" s="150"/>
      <c r="F632" s="135">
        <v>86</v>
      </c>
      <c r="G632" s="42"/>
      <c r="H632" s="42">
        <f t="shared" si="7"/>
        <v>26.5</v>
      </c>
    </row>
    <row r="633" customHeight="1" spans="1:8">
      <c r="A633" s="232">
        <v>2081106</v>
      </c>
      <c r="B633" s="232" t="s">
        <v>711</v>
      </c>
      <c r="C633" s="135"/>
      <c r="D633" s="135"/>
      <c r="E633" s="150"/>
      <c r="F633" s="135"/>
      <c r="G633" s="42"/>
      <c r="H633" s="42"/>
    </row>
    <row r="634" customHeight="1" spans="1:8">
      <c r="A634" s="232">
        <v>2081107</v>
      </c>
      <c r="B634" s="232" t="s">
        <v>712</v>
      </c>
      <c r="C634" s="135">
        <v>50</v>
      </c>
      <c r="D634" s="135">
        <v>50</v>
      </c>
      <c r="E634" s="150"/>
      <c r="F634" s="135">
        <v>50</v>
      </c>
      <c r="G634" s="42"/>
      <c r="H634" s="42">
        <f t="shared" si="7"/>
        <v>0</v>
      </c>
    </row>
    <row r="635" customHeight="1" spans="1:8">
      <c r="A635" s="232">
        <v>2081199</v>
      </c>
      <c r="B635" s="232" t="s">
        <v>713</v>
      </c>
      <c r="C635" s="135">
        <v>140</v>
      </c>
      <c r="D635" s="135">
        <v>69</v>
      </c>
      <c r="E635" s="150"/>
      <c r="F635" s="135">
        <v>68</v>
      </c>
      <c r="G635" s="42"/>
      <c r="H635" s="42">
        <f t="shared" si="7"/>
        <v>-51.4</v>
      </c>
    </row>
    <row r="636" customHeight="1" spans="1:8">
      <c r="A636" s="232">
        <v>20816</v>
      </c>
      <c r="B636" s="209" t="s">
        <v>714</v>
      </c>
      <c r="C636" s="100">
        <v>0</v>
      </c>
      <c r="D636" s="100">
        <f>SUM(D637:D640)</f>
        <v>0</v>
      </c>
      <c r="E636" s="141">
        <v>0</v>
      </c>
      <c r="F636" s="100">
        <v>0</v>
      </c>
      <c r="G636" s="42"/>
      <c r="H636" s="42"/>
    </row>
    <row r="637" customHeight="1" spans="1:8">
      <c r="A637" s="232">
        <v>2081601</v>
      </c>
      <c r="B637" s="232" t="s">
        <v>270</v>
      </c>
      <c r="C637" s="135"/>
      <c r="D637" s="135"/>
      <c r="E637" s="150"/>
      <c r="F637" s="135"/>
      <c r="G637" s="42"/>
      <c r="H637" s="42"/>
    </row>
    <row r="638" customHeight="1" spans="1:8">
      <c r="A638" s="232">
        <v>2081602</v>
      </c>
      <c r="B638" s="232" t="s">
        <v>271</v>
      </c>
      <c r="C638" s="135"/>
      <c r="D638" s="135"/>
      <c r="E638" s="150"/>
      <c r="F638" s="135"/>
      <c r="G638" s="42"/>
      <c r="H638" s="42"/>
    </row>
    <row r="639" customHeight="1" spans="1:8">
      <c r="A639" s="232">
        <v>2081603</v>
      </c>
      <c r="B639" s="232" t="s">
        <v>272</v>
      </c>
      <c r="C639" s="135"/>
      <c r="D639" s="135"/>
      <c r="E639" s="150"/>
      <c r="F639" s="135"/>
      <c r="G639" s="42"/>
      <c r="H639" s="42"/>
    </row>
    <row r="640" customHeight="1" spans="1:8">
      <c r="A640" s="232">
        <v>2081699</v>
      </c>
      <c r="B640" s="232" t="s">
        <v>715</v>
      </c>
      <c r="C640" s="135"/>
      <c r="D640" s="135"/>
      <c r="E640" s="150"/>
      <c r="F640" s="135"/>
      <c r="G640" s="42"/>
      <c r="H640" s="42"/>
    </row>
    <row r="641" customHeight="1" spans="1:8">
      <c r="A641" s="232">
        <v>20819</v>
      </c>
      <c r="B641" s="209" t="s">
        <v>716</v>
      </c>
      <c r="C641" s="100">
        <v>520</v>
      </c>
      <c r="D641" s="100">
        <f>SUM(D642:D643)</f>
        <v>6587</v>
      </c>
      <c r="E641" s="141">
        <v>9110</v>
      </c>
      <c r="F641" s="100">
        <v>9110</v>
      </c>
      <c r="G641" s="42">
        <f>ROUND(F641/E641*100,1)</f>
        <v>100</v>
      </c>
      <c r="H641" s="42">
        <f t="shared" si="7"/>
        <v>1651.9</v>
      </c>
    </row>
    <row r="642" customHeight="1" spans="1:8">
      <c r="A642" s="232">
        <v>2081901</v>
      </c>
      <c r="B642" s="232" t="s">
        <v>717</v>
      </c>
      <c r="C642" s="135"/>
      <c r="D642" s="135">
        <v>5737</v>
      </c>
      <c r="E642" s="150"/>
      <c r="F642" s="135">
        <v>8510</v>
      </c>
      <c r="G642" s="42"/>
      <c r="H642" s="42"/>
    </row>
    <row r="643" customHeight="1" spans="1:8">
      <c r="A643" s="232">
        <v>2081902</v>
      </c>
      <c r="B643" s="232" t="s">
        <v>718</v>
      </c>
      <c r="C643" s="135">
        <v>520</v>
      </c>
      <c r="D643" s="135">
        <v>850</v>
      </c>
      <c r="E643" s="150"/>
      <c r="F643" s="135">
        <v>600</v>
      </c>
      <c r="G643" s="42"/>
      <c r="H643" s="42">
        <f t="shared" si="7"/>
        <v>15.4</v>
      </c>
    </row>
    <row r="644" customHeight="1" spans="1:8">
      <c r="A644" s="232">
        <v>20820</v>
      </c>
      <c r="B644" s="209" t="s">
        <v>719</v>
      </c>
      <c r="C644" s="100">
        <v>28</v>
      </c>
      <c r="D644" s="100">
        <f>SUM(D645:D646)</f>
        <v>35</v>
      </c>
      <c r="E644" s="141">
        <v>32</v>
      </c>
      <c r="F644" s="100">
        <v>32</v>
      </c>
      <c r="G644" s="42">
        <f>ROUND(F644/E644*100,1)</f>
        <v>100</v>
      </c>
      <c r="H644" s="42">
        <f t="shared" si="7"/>
        <v>14.3</v>
      </c>
    </row>
    <row r="645" customHeight="1" spans="1:8">
      <c r="A645" s="232">
        <v>2082001</v>
      </c>
      <c r="B645" s="232" t="s">
        <v>720</v>
      </c>
      <c r="C645" s="135">
        <v>10</v>
      </c>
      <c r="D645" s="135">
        <v>30</v>
      </c>
      <c r="E645" s="150"/>
      <c r="F645" s="135">
        <v>30</v>
      </c>
      <c r="G645" s="42"/>
      <c r="H645" s="42">
        <f t="shared" si="7"/>
        <v>200</v>
      </c>
    </row>
    <row r="646" customHeight="1" spans="1:8">
      <c r="A646" s="232">
        <v>2082002</v>
      </c>
      <c r="B646" s="232" t="s">
        <v>721</v>
      </c>
      <c r="C646" s="135">
        <v>18</v>
      </c>
      <c r="D646" s="135">
        <v>5</v>
      </c>
      <c r="E646" s="150"/>
      <c r="F646" s="135">
        <v>2</v>
      </c>
      <c r="G646" s="42"/>
      <c r="H646" s="42">
        <f t="shared" si="7"/>
        <v>-88.9</v>
      </c>
    </row>
    <row r="647" customHeight="1" spans="1:8">
      <c r="A647" s="232">
        <v>20821</v>
      </c>
      <c r="B647" s="209" t="s">
        <v>722</v>
      </c>
      <c r="C647" s="100">
        <v>100</v>
      </c>
      <c r="D647" s="100">
        <f>SUM(D648:D649)</f>
        <v>100</v>
      </c>
      <c r="E647" s="141">
        <v>100</v>
      </c>
      <c r="F647" s="100">
        <v>100</v>
      </c>
      <c r="G647" s="42">
        <f>ROUND(F647/E647*100,1)</f>
        <v>100</v>
      </c>
      <c r="H647" s="42">
        <f t="shared" si="7"/>
        <v>0</v>
      </c>
    </row>
    <row r="648" customHeight="1" spans="1:8">
      <c r="A648" s="232">
        <v>2082101</v>
      </c>
      <c r="B648" s="232" t="s">
        <v>723</v>
      </c>
      <c r="C648" s="135"/>
      <c r="D648" s="135"/>
      <c r="E648" s="150"/>
      <c r="F648" s="135"/>
      <c r="G648" s="42"/>
      <c r="H648" s="42"/>
    </row>
    <row r="649" customHeight="1" spans="1:8">
      <c r="A649" s="232">
        <v>2082102</v>
      </c>
      <c r="B649" s="232" t="s">
        <v>724</v>
      </c>
      <c r="C649" s="135">
        <v>100</v>
      </c>
      <c r="D649" s="135">
        <v>100</v>
      </c>
      <c r="E649" s="150"/>
      <c r="F649" s="135">
        <v>100</v>
      </c>
      <c r="G649" s="42"/>
      <c r="H649" s="42">
        <f t="shared" si="7"/>
        <v>0</v>
      </c>
    </row>
    <row r="650" customHeight="1" spans="1:8">
      <c r="A650" s="232">
        <v>20824</v>
      </c>
      <c r="B650" s="209" t="s">
        <v>725</v>
      </c>
      <c r="C650" s="100">
        <v>0</v>
      </c>
      <c r="D650" s="100">
        <f>SUM(D651:D652)</f>
        <v>0</v>
      </c>
      <c r="E650" s="141">
        <v>0</v>
      </c>
      <c r="F650" s="100">
        <v>0</v>
      </c>
      <c r="G650" s="42"/>
      <c r="H650" s="42"/>
    </row>
    <row r="651" customHeight="1" spans="1:8">
      <c r="A651" s="232">
        <v>2082401</v>
      </c>
      <c r="B651" s="232" t="s">
        <v>726</v>
      </c>
      <c r="C651" s="135"/>
      <c r="D651" s="135"/>
      <c r="E651" s="150"/>
      <c r="F651" s="135"/>
      <c r="G651" s="42"/>
      <c r="H651" s="42"/>
    </row>
    <row r="652" customHeight="1" spans="1:8">
      <c r="A652" s="232">
        <v>2082402</v>
      </c>
      <c r="B652" s="232" t="s">
        <v>727</v>
      </c>
      <c r="C652" s="135"/>
      <c r="D652" s="135"/>
      <c r="E652" s="150"/>
      <c r="F652" s="135"/>
      <c r="G652" s="42"/>
      <c r="H652" s="42"/>
    </row>
    <row r="653" customHeight="1" spans="1:8">
      <c r="A653" s="232">
        <v>20825</v>
      </c>
      <c r="B653" s="209" t="s">
        <v>728</v>
      </c>
      <c r="C653" s="100">
        <v>0</v>
      </c>
      <c r="D653" s="100">
        <f>SUM(D654:D655)</f>
        <v>0</v>
      </c>
      <c r="E653" s="141">
        <v>427</v>
      </c>
      <c r="F653" s="100">
        <v>427</v>
      </c>
      <c r="G653" s="42">
        <f>ROUND(F653/E653*100,1)</f>
        <v>100</v>
      </c>
      <c r="H653" s="42"/>
    </row>
    <row r="654" customHeight="1" spans="1:8">
      <c r="A654" s="232">
        <v>2082501</v>
      </c>
      <c r="B654" s="232" t="s">
        <v>729</v>
      </c>
      <c r="C654" s="135"/>
      <c r="D654" s="135"/>
      <c r="E654" s="150"/>
      <c r="F654" s="135">
        <v>427</v>
      </c>
      <c r="G654" s="42"/>
      <c r="H654" s="42"/>
    </row>
    <row r="655" customHeight="1" spans="1:8">
      <c r="A655" s="232">
        <v>2082502</v>
      </c>
      <c r="B655" s="232" t="s">
        <v>730</v>
      </c>
      <c r="C655" s="135"/>
      <c r="D655" s="135"/>
      <c r="E655" s="150"/>
      <c r="F655" s="135"/>
      <c r="G655" s="42"/>
      <c r="H655" s="42"/>
    </row>
    <row r="656" customHeight="1" spans="1:8">
      <c r="A656" s="232">
        <v>8759</v>
      </c>
      <c r="B656" s="209" t="s">
        <v>731</v>
      </c>
      <c r="C656" s="100">
        <v>8759</v>
      </c>
      <c r="D656" s="100">
        <f>SUM(D657:D659)</f>
        <v>10496</v>
      </c>
      <c r="E656" s="141">
        <v>0</v>
      </c>
      <c r="F656" s="100">
        <v>0</v>
      </c>
      <c r="G656" s="42"/>
      <c r="H656" s="42">
        <f t="shared" si="7"/>
        <v>-100</v>
      </c>
    </row>
    <row r="657" customHeight="1" spans="1:8">
      <c r="A657" s="232">
        <v>2082601</v>
      </c>
      <c r="B657" s="232" t="s">
        <v>732</v>
      </c>
      <c r="D657" s="135">
        <v>100</v>
      </c>
      <c r="E657" s="150"/>
      <c r="G657" s="42"/>
      <c r="H657" s="42"/>
    </row>
    <row r="658" customHeight="1" spans="1:8">
      <c r="A658" s="232">
        <v>2082602</v>
      </c>
      <c r="B658" s="232" t="s">
        <v>733</v>
      </c>
      <c r="C658" s="135"/>
      <c r="D658" s="135">
        <v>10396</v>
      </c>
      <c r="E658" s="150"/>
      <c r="F658" s="135">
        <v>6318</v>
      </c>
      <c r="G658" s="42"/>
      <c r="H658" s="42"/>
    </row>
    <row r="659" customHeight="1" spans="1:8">
      <c r="A659" s="232">
        <v>2082699</v>
      </c>
      <c r="B659" s="232" t="s">
        <v>734</v>
      </c>
      <c r="C659" s="135"/>
      <c r="D659" s="135"/>
      <c r="E659" s="150"/>
      <c r="F659" s="135"/>
      <c r="G659" s="42"/>
      <c r="H659" s="42"/>
    </row>
    <row r="660" customHeight="1" spans="1:8">
      <c r="A660" s="232">
        <v>20827</v>
      </c>
      <c r="B660" s="209" t="s">
        <v>735</v>
      </c>
      <c r="C660" s="100">
        <v>0</v>
      </c>
      <c r="D660" s="100">
        <f>SUM(D661:D663)</f>
        <v>0</v>
      </c>
      <c r="E660" s="141">
        <v>0</v>
      </c>
      <c r="F660" s="100">
        <v>0</v>
      </c>
      <c r="G660" s="42"/>
      <c r="H660" s="42"/>
    </row>
    <row r="661" customHeight="1" spans="1:8">
      <c r="A661" s="232">
        <v>2082701</v>
      </c>
      <c r="B661" s="232" t="s">
        <v>736</v>
      </c>
      <c r="C661" s="135"/>
      <c r="D661" s="135"/>
      <c r="E661" s="150"/>
      <c r="F661" s="135"/>
      <c r="G661" s="42"/>
      <c r="H661" s="42"/>
    </row>
    <row r="662" customHeight="1" spans="1:8">
      <c r="A662" s="232">
        <v>2082702</v>
      </c>
      <c r="B662" s="232" t="s">
        <v>737</v>
      </c>
      <c r="C662" s="135"/>
      <c r="D662" s="135"/>
      <c r="E662" s="150"/>
      <c r="F662" s="135"/>
      <c r="G662" s="42"/>
      <c r="H662" s="42"/>
    </row>
    <row r="663" customHeight="1" spans="1:8">
      <c r="A663" s="232">
        <v>2082799</v>
      </c>
      <c r="B663" s="232" t="s">
        <v>738</v>
      </c>
      <c r="C663" s="135"/>
      <c r="D663" s="135"/>
      <c r="E663" s="150"/>
      <c r="F663" s="135"/>
      <c r="G663" s="42"/>
      <c r="H663" s="42"/>
    </row>
    <row r="664" customHeight="1" spans="1:8">
      <c r="A664" s="232">
        <v>20828</v>
      </c>
      <c r="B664" s="209" t="s">
        <v>739</v>
      </c>
      <c r="C664" s="100">
        <v>531</v>
      </c>
      <c r="D664" s="100">
        <f>SUM(D665:D671)</f>
        <v>258</v>
      </c>
      <c r="E664" s="141">
        <v>487</v>
      </c>
      <c r="F664" s="100">
        <v>487</v>
      </c>
      <c r="G664" s="42">
        <f>ROUND(F664/E664*100,1)</f>
        <v>100</v>
      </c>
      <c r="H664" s="42">
        <f t="shared" si="7"/>
        <v>-8.3</v>
      </c>
    </row>
    <row r="665" customHeight="1" spans="1:8">
      <c r="A665" s="232">
        <v>2082801</v>
      </c>
      <c r="B665" s="232" t="s">
        <v>270</v>
      </c>
      <c r="C665" s="135">
        <v>182</v>
      </c>
      <c r="D665" s="135">
        <v>158</v>
      </c>
      <c r="E665" s="150"/>
      <c r="F665" s="135">
        <v>155</v>
      </c>
      <c r="G665" s="42"/>
      <c r="H665" s="42">
        <f t="shared" si="7"/>
        <v>-14.8</v>
      </c>
    </row>
    <row r="666" customHeight="1" spans="1:8">
      <c r="A666" s="232">
        <v>2082802</v>
      </c>
      <c r="B666" s="232" t="s">
        <v>271</v>
      </c>
      <c r="C666" s="135">
        <v>47</v>
      </c>
      <c r="D666" s="135">
        <v>1</v>
      </c>
      <c r="E666" s="150"/>
      <c r="F666" s="135">
        <v>1</v>
      </c>
      <c r="G666" s="42"/>
      <c r="H666" s="42">
        <f t="shared" si="7"/>
        <v>-97.9</v>
      </c>
    </row>
    <row r="667" customHeight="1" spans="1:8">
      <c r="A667" s="232">
        <v>2082803</v>
      </c>
      <c r="B667" s="232" t="s">
        <v>272</v>
      </c>
      <c r="C667" s="135"/>
      <c r="D667" s="135"/>
      <c r="E667" s="150"/>
      <c r="F667" s="135"/>
      <c r="G667" s="42"/>
      <c r="H667" s="42"/>
    </row>
    <row r="668" customHeight="1" spans="1:8">
      <c r="A668" s="232">
        <v>2082804</v>
      </c>
      <c r="B668" s="232" t="s">
        <v>740</v>
      </c>
      <c r="C668" s="135">
        <v>49</v>
      </c>
      <c r="D668" s="135">
        <v>66</v>
      </c>
      <c r="E668" s="150"/>
      <c r="F668" s="135">
        <v>65</v>
      </c>
      <c r="G668" s="42"/>
      <c r="H668" s="42">
        <f t="shared" si="7"/>
        <v>32.7</v>
      </c>
    </row>
    <row r="669" customHeight="1" spans="1:8">
      <c r="A669" s="232">
        <v>2082805</v>
      </c>
      <c r="B669" s="232" t="s">
        <v>741</v>
      </c>
      <c r="C669" s="135"/>
      <c r="D669" s="135"/>
      <c r="E669" s="150"/>
      <c r="F669" s="135"/>
      <c r="G669" s="42"/>
      <c r="H669" s="42"/>
    </row>
    <row r="670" customHeight="1" spans="1:8">
      <c r="A670" s="232">
        <v>2082850</v>
      </c>
      <c r="B670" s="232" t="s">
        <v>279</v>
      </c>
      <c r="C670" s="135">
        <v>8</v>
      </c>
      <c r="D670" s="135"/>
      <c r="E670" s="150"/>
      <c r="F670" s="135"/>
      <c r="G670" s="42"/>
      <c r="H670" s="42">
        <f t="shared" si="7"/>
        <v>-100</v>
      </c>
    </row>
    <row r="671" customHeight="1" spans="1:8">
      <c r="A671" s="232">
        <v>2082899</v>
      </c>
      <c r="B671" s="232" t="s">
        <v>742</v>
      </c>
      <c r="C671" s="135">
        <v>245</v>
      </c>
      <c r="D671" s="135">
        <v>33</v>
      </c>
      <c r="E671" s="150"/>
      <c r="F671" s="135">
        <v>266</v>
      </c>
      <c r="G671" s="42"/>
      <c r="H671" s="42">
        <f t="shared" si="7"/>
        <v>8.6</v>
      </c>
    </row>
    <row r="672" customHeight="1" spans="1:8">
      <c r="A672" s="232">
        <v>20830</v>
      </c>
      <c r="B672" s="209" t="s">
        <v>743</v>
      </c>
      <c r="C672" s="100">
        <v>133</v>
      </c>
      <c r="D672" s="100">
        <f>SUM(D673:D674)</f>
        <v>66</v>
      </c>
      <c r="E672" s="141">
        <v>231</v>
      </c>
      <c r="F672" s="100">
        <v>231</v>
      </c>
      <c r="G672" s="42">
        <f>ROUND(F672/E672*100,1)</f>
        <v>100</v>
      </c>
      <c r="H672" s="42">
        <f t="shared" si="7"/>
        <v>73.7</v>
      </c>
    </row>
    <row r="673" customHeight="1" spans="1:8">
      <c r="A673" s="232">
        <v>2083001</v>
      </c>
      <c r="B673" s="232" t="s">
        <v>744</v>
      </c>
      <c r="C673" s="135"/>
      <c r="D673" s="135">
        <v>66</v>
      </c>
      <c r="E673" s="150"/>
      <c r="F673" s="135">
        <v>66</v>
      </c>
      <c r="G673" s="42"/>
      <c r="H673" s="42"/>
    </row>
    <row r="674" customHeight="1" spans="1:8">
      <c r="A674" s="232">
        <v>2083099</v>
      </c>
      <c r="B674" s="232" t="s">
        <v>745</v>
      </c>
      <c r="C674" s="135">
        <v>133</v>
      </c>
      <c r="D674" s="135"/>
      <c r="E674" s="150"/>
      <c r="F674" s="135">
        <v>165</v>
      </c>
      <c r="G674" s="42"/>
      <c r="H674" s="42">
        <f t="shared" ref="H674:H738" si="8">ROUND((F674-C674)/C674*100,1)</f>
        <v>24.1</v>
      </c>
    </row>
    <row r="675" customHeight="1" spans="1:8">
      <c r="A675" s="232">
        <v>20899</v>
      </c>
      <c r="B675" s="209" t="s">
        <v>746</v>
      </c>
      <c r="C675" s="100">
        <v>8527</v>
      </c>
      <c r="D675" s="100">
        <f>SUM(D676)</f>
        <v>4119</v>
      </c>
      <c r="E675" s="141">
        <v>2404</v>
      </c>
      <c r="F675" s="100">
        <v>2404</v>
      </c>
      <c r="G675" s="42">
        <f>ROUND(F675/E675*100,1)</f>
        <v>100</v>
      </c>
      <c r="H675" s="42">
        <f t="shared" si="8"/>
        <v>-71.8</v>
      </c>
    </row>
    <row r="676" customHeight="1" spans="1:8">
      <c r="A676" s="232">
        <v>2089999</v>
      </c>
      <c r="B676" s="232" t="s">
        <v>747</v>
      </c>
      <c r="C676" s="135">
        <v>8527</v>
      </c>
      <c r="D676" s="135">
        <v>4119</v>
      </c>
      <c r="E676" s="150"/>
      <c r="F676" s="135">
        <v>2404</v>
      </c>
      <c r="G676" s="42"/>
      <c r="H676" s="42">
        <f t="shared" si="8"/>
        <v>-71.8</v>
      </c>
    </row>
    <row r="677" customHeight="1" spans="1:8">
      <c r="A677" s="232">
        <v>210</v>
      </c>
      <c r="B677" s="209" t="s">
        <v>748</v>
      </c>
      <c r="C677" s="100">
        <v>32615</v>
      </c>
      <c r="D677" s="100">
        <f>SUM(D678,D683,D698,D702,D714,D717,D721,D726,D730,D734,D737,D746,D751,D748)</f>
        <v>27713</v>
      </c>
      <c r="E677" s="141">
        <v>26105</v>
      </c>
      <c r="F677" s="100">
        <v>25405</v>
      </c>
      <c r="G677" s="42">
        <f>ROUND(F677/E677*100,1)</f>
        <v>97.3</v>
      </c>
      <c r="H677" s="42">
        <f t="shared" si="8"/>
        <v>-22.1</v>
      </c>
    </row>
    <row r="678" customHeight="1" spans="1:8">
      <c r="A678" s="232">
        <v>21001</v>
      </c>
      <c r="B678" s="209" t="s">
        <v>749</v>
      </c>
      <c r="C678" s="100">
        <v>542</v>
      </c>
      <c r="D678" s="100">
        <f>SUM(D679:D682)</f>
        <v>372</v>
      </c>
      <c r="E678" s="141">
        <v>433</v>
      </c>
      <c r="F678" s="100">
        <v>433</v>
      </c>
      <c r="G678" s="42">
        <f>ROUND(F678/E678*100,1)</f>
        <v>100</v>
      </c>
      <c r="H678" s="42">
        <f t="shared" si="8"/>
        <v>-20.1</v>
      </c>
    </row>
    <row r="679" customHeight="1" spans="1:8">
      <c r="A679" s="232">
        <v>2100101</v>
      </c>
      <c r="B679" s="232" t="s">
        <v>270</v>
      </c>
      <c r="C679" s="135">
        <v>542</v>
      </c>
      <c r="D679" s="135">
        <v>366</v>
      </c>
      <c r="E679" s="150"/>
      <c r="F679" s="135">
        <v>433</v>
      </c>
      <c r="G679" s="42"/>
      <c r="H679" s="42">
        <f t="shared" si="8"/>
        <v>-20.1</v>
      </c>
    </row>
    <row r="680" customHeight="1" spans="1:8">
      <c r="A680" s="232">
        <v>2100102</v>
      </c>
      <c r="B680" s="232" t="s">
        <v>271</v>
      </c>
      <c r="C680" s="135"/>
      <c r="D680" s="135"/>
      <c r="E680" s="150"/>
      <c r="F680" s="135"/>
      <c r="G680" s="42"/>
      <c r="H680" s="42"/>
    </row>
    <row r="681" customHeight="1" spans="1:8">
      <c r="A681" s="232">
        <v>2100103</v>
      </c>
      <c r="B681" s="232" t="s">
        <v>272</v>
      </c>
      <c r="C681" s="135"/>
      <c r="D681" s="135"/>
      <c r="E681" s="150"/>
      <c r="F681" s="135"/>
      <c r="G681" s="42"/>
      <c r="H681" s="42"/>
    </row>
    <row r="682" customHeight="1" spans="1:8">
      <c r="A682" s="232">
        <v>2100199</v>
      </c>
      <c r="B682" s="232" t="s">
        <v>750</v>
      </c>
      <c r="C682" s="135"/>
      <c r="D682" s="135">
        <v>6</v>
      </c>
      <c r="E682" s="150"/>
      <c r="F682" s="135"/>
      <c r="G682" s="42"/>
      <c r="H682" s="42"/>
    </row>
    <row r="683" customHeight="1" spans="1:8">
      <c r="A683" s="232">
        <v>21002</v>
      </c>
      <c r="B683" s="209" t="s">
        <v>751</v>
      </c>
      <c r="C683" s="100">
        <v>4714</v>
      </c>
      <c r="D683" s="100">
        <f>SUM(D684:D697)</f>
        <v>2685</v>
      </c>
      <c r="E683" s="141">
        <v>2608</v>
      </c>
      <c r="F683" s="100">
        <v>2608</v>
      </c>
      <c r="G683" s="42">
        <f>ROUND(F683/E683*100,1)</f>
        <v>100</v>
      </c>
      <c r="H683" s="42">
        <f t="shared" si="8"/>
        <v>-44.7</v>
      </c>
    </row>
    <row r="684" customHeight="1" spans="1:8">
      <c r="A684" s="232">
        <v>2100201</v>
      </c>
      <c r="B684" s="232" t="s">
        <v>752</v>
      </c>
      <c r="C684" s="135">
        <v>2146</v>
      </c>
      <c r="D684" s="135">
        <v>2056</v>
      </c>
      <c r="E684" s="150"/>
      <c r="F684" s="135">
        <v>1956</v>
      </c>
      <c r="G684" s="42"/>
      <c r="H684" s="42">
        <f t="shared" si="8"/>
        <v>-8.9</v>
      </c>
    </row>
    <row r="685" customHeight="1" spans="1:8">
      <c r="A685" s="232">
        <v>2100202</v>
      </c>
      <c r="B685" s="232" t="s">
        <v>753</v>
      </c>
      <c r="C685" s="135">
        <v>2530</v>
      </c>
      <c r="D685" s="135">
        <v>629</v>
      </c>
      <c r="E685" s="150"/>
      <c r="F685" s="135">
        <v>652</v>
      </c>
      <c r="G685" s="42"/>
      <c r="H685" s="42">
        <f t="shared" si="8"/>
        <v>-74.2</v>
      </c>
    </row>
    <row r="686" customHeight="1" spans="1:8">
      <c r="A686" s="232">
        <v>2100203</v>
      </c>
      <c r="B686" s="232" t="s">
        <v>754</v>
      </c>
      <c r="C686" s="135"/>
      <c r="D686" s="135"/>
      <c r="E686" s="150"/>
      <c r="F686" s="135"/>
      <c r="G686" s="42"/>
      <c r="H686" s="42"/>
    </row>
    <row r="687" customHeight="1" spans="1:8">
      <c r="A687" s="232">
        <v>2100204</v>
      </c>
      <c r="B687" s="232" t="s">
        <v>755</v>
      </c>
      <c r="C687" s="135"/>
      <c r="D687" s="135"/>
      <c r="E687" s="150"/>
      <c r="F687" s="135"/>
      <c r="G687" s="42"/>
      <c r="H687" s="42"/>
    </row>
    <row r="688" customHeight="1" spans="1:8">
      <c r="A688" s="232">
        <v>2100205</v>
      </c>
      <c r="B688" s="232" t="s">
        <v>756</v>
      </c>
      <c r="C688" s="135"/>
      <c r="D688" s="135"/>
      <c r="E688" s="150"/>
      <c r="F688" s="135"/>
      <c r="G688" s="42"/>
      <c r="H688" s="42"/>
    </row>
    <row r="689" customHeight="1" spans="1:8">
      <c r="A689" s="232">
        <v>2100206</v>
      </c>
      <c r="B689" s="232" t="s">
        <v>757</v>
      </c>
      <c r="C689" s="135"/>
      <c r="D689" s="135"/>
      <c r="E689" s="150"/>
      <c r="F689" s="135"/>
      <c r="G689" s="42"/>
      <c r="H689" s="42"/>
    </row>
    <row r="690" customHeight="1" spans="1:8">
      <c r="A690" s="232">
        <v>2100207</v>
      </c>
      <c r="B690" s="232" t="s">
        <v>758</v>
      </c>
      <c r="C690" s="135"/>
      <c r="D690" s="135"/>
      <c r="E690" s="150"/>
      <c r="F690" s="135"/>
      <c r="G690" s="42"/>
      <c r="H690" s="42"/>
    </row>
    <row r="691" customHeight="1" spans="1:8">
      <c r="A691" s="232">
        <v>2100208</v>
      </c>
      <c r="B691" s="232" t="s">
        <v>759</v>
      </c>
      <c r="C691" s="135"/>
      <c r="D691" s="135"/>
      <c r="E691" s="150"/>
      <c r="F691" s="135"/>
      <c r="G691" s="42"/>
      <c r="H691" s="42"/>
    </row>
    <row r="692" customHeight="1" spans="1:8">
      <c r="A692" s="232">
        <v>2100209</v>
      </c>
      <c r="B692" s="232" t="s">
        <v>760</v>
      </c>
      <c r="C692" s="135"/>
      <c r="D692" s="135"/>
      <c r="E692" s="150"/>
      <c r="F692" s="135"/>
      <c r="G692" s="42"/>
      <c r="H692" s="42"/>
    </row>
    <row r="693" customHeight="1" spans="1:8">
      <c r="A693" s="232">
        <v>2100210</v>
      </c>
      <c r="B693" s="232" t="s">
        <v>761</v>
      </c>
      <c r="C693" s="135"/>
      <c r="D693" s="135"/>
      <c r="E693" s="150"/>
      <c r="F693" s="135"/>
      <c r="G693" s="42"/>
      <c r="H693" s="42"/>
    </row>
    <row r="694" customHeight="1" spans="1:8">
      <c r="A694" s="232">
        <v>2100211</v>
      </c>
      <c r="B694" s="232" t="s">
        <v>762</v>
      </c>
      <c r="C694" s="135"/>
      <c r="D694" s="135"/>
      <c r="E694" s="150"/>
      <c r="F694" s="135"/>
      <c r="G694" s="42"/>
      <c r="H694" s="42"/>
    </row>
    <row r="695" customHeight="1" spans="1:8">
      <c r="A695" s="232">
        <v>2100212</v>
      </c>
      <c r="B695" s="232" t="s">
        <v>763</v>
      </c>
      <c r="C695" s="135"/>
      <c r="D695" s="135"/>
      <c r="E695" s="150"/>
      <c r="F695" s="135"/>
      <c r="G695" s="42"/>
      <c r="H695" s="42"/>
    </row>
    <row r="696" customHeight="1" spans="1:8">
      <c r="A696" s="232">
        <v>2100213</v>
      </c>
      <c r="B696" s="232" t="s">
        <v>764</v>
      </c>
      <c r="C696" s="135"/>
      <c r="D696" s="135"/>
      <c r="E696" s="150"/>
      <c r="F696" s="135"/>
      <c r="G696" s="42"/>
      <c r="H696" s="42"/>
    </row>
    <row r="697" customHeight="1" spans="1:8">
      <c r="A697" s="232">
        <v>2100299</v>
      </c>
      <c r="B697" s="232" t="s">
        <v>765</v>
      </c>
      <c r="C697" s="135">
        <v>33</v>
      </c>
      <c r="D697" s="135"/>
      <c r="E697" s="150"/>
      <c r="F697" s="135"/>
      <c r="G697" s="42"/>
      <c r="H697" s="42">
        <f t="shared" si="8"/>
        <v>-100</v>
      </c>
    </row>
    <row r="698" customHeight="1" spans="1:8">
      <c r="A698" s="232">
        <v>21003</v>
      </c>
      <c r="B698" s="209" t="s">
        <v>766</v>
      </c>
      <c r="C698" s="100">
        <v>3032</v>
      </c>
      <c r="D698" s="100">
        <f>SUM(D699:D701)</f>
        <v>3280</v>
      </c>
      <c r="E698" s="141">
        <v>2502</v>
      </c>
      <c r="F698" s="100">
        <v>2502</v>
      </c>
      <c r="G698" s="42">
        <f>ROUND(F698/E698*100,1)</f>
        <v>100</v>
      </c>
      <c r="H698" s="42">
        <f t="shared" si="8"/>
        <v>-17.5</v>
      </c>
    </row>
    <row r="699" customHeight="1" spans="1:8">
      <c r="A699" s="232">
        <v>2100301</v>
      </c>
      <c r="B699" s="232" t="s">
        <v>767</v>
      </c>
      <c r="C699" s="135"/>
      <c r="D699" s="135"/>
      <c r="E699" s="150"/>
      <c r="F699" s="135"/>
      <c r="G699" s="42"/>
      <c r="H699" s="42"/>
    </row>
    <row r="700" customHeight="1" spans="1:8">
      <c r="A700" s="232">
        <v>2100302</v>
      </c>
      <c r="B700" s="232" t="s">
        <v>768</v>
      </c>
      <c r="C700" s="135">
        <v>2452</v>
      </c>
      <c r="D700" s="135">
        <v>2393</v>
      </c>
      <c r="E700" s="150"/>
      <c r="F700" s="135">
        <v>2089</v>
      </c>
      <c r="G700" s="42"/>
      <c r="H700" s="42">
        <f t="shared" si="8"/>
        <v>-14.8</v>
      </c>
    </row>
    <row r="701" customHeight="1" spans="1:8">
      <c r="A701" s="232">
        <v>2100399</v>
      </c>
      <c r="B701" s="232" t="s">
        <v>769</v>
      </c>
      <c r="C701" s="135">
        <v>580</v>
      </c>
      <c r="D701" s="135">
        <v>887</v>
      </c>
      <c r="E701" s="150"/>
      <c r="F701" s="135">
        <v>413</v>
      </c>
      <c r="G701" s="42"/>
      <c r="H701" s="42">
        <f t="shared" si="8"/>
        <v>-28.8</v>
      </c>
    </row>
    <row r="702" customHeight="1" spans="1:8">
      <c r="A702" s="232">
        <v>21004</v>
      </c>
      <c r="B702" s="209" t="s">
        <v>770</v>
      </c>
      <c r="C702" s="100">
        <v>7428</v>
      </c>
      <c r="D702" s="100">
        <f>SUM(D703:D713)</f>
        <v>4366</v>
      </c>
      <c r="E702" s="141">
        <v>3639</v>
      </c>
      <c r="F702" s="100">
        <v>3339</v>
      </c>
      <c r="G702" s="42">
        <f>ROUND(F702/E702*100,1)</f>
        <v>91.8</v>
      </c>
      <c r="H702" s="42">
        <f t="shared" si="8"/>
        <v>-55</v>
      </c>
    </row>
    <row r="703" customHeight="1" spans="1:8">
      <c r="A703" s="232">
        <v>2100401</v>
      </c>
      <c r="B703" s="232" t="s">
        <v>771</v>
      </c>
      <c r="C703" s="135">
        <v>562</v>
      </c>
      <c r="D703" s="135">
        <v>365</v>
      </c>
      <c r="E703" s="150"/>
      <c r="F703" s="135">
        <v>487</v>
      </c>
      <c r="G703" s="42"/>
      <c r="H703" s="42">
        <f t="shared" si="8"/>
        <v>-13.3</v>
      </c>
    </row>
    <row r="704" customHeight="1" spans="1:8">
      <c r="A704" s="232">
        <v>2100402</v>
      </c>
      <c r="B704" s="232" t="s">
        <v>772</v>
      </c>
      <c r="C704" s="135">
        <v>161</v>
      </c>
      <c r="D704" s="135">
        <v>110</v>
      </c>
      <c r="E704" s="150"/>
      <c r="F704" s="135">
        <v>117</v>
      </c>
      <c r="G704" s="42"/>
      <c r="H704" s="42">
        <f t="shared" si="8"/>
        <v>-27.3</v>
      </c>
    </row>
    <row r="705" customHeight="1" spans="1:8">
      <c r="A705" s="232">
        <v>2100403</v>
      </c>
      <c r="B705" s="232" t="s">
        <v>773</v>
      </c>
      <c r="C705" s="135">
        <v>863</v>
      </c>
      <c r="D705" s="135">
        <v>787</v>
      </c>
      <c r="E705" s="150"/>
      <c r="F705" s="135">
        <v>815</v>
      </c>
      <c r="G705" s="42"/>
      <c r="H705" s="42">
        <f t="shared" si="8"/>
        <v>-5.6</v>
      </c>
    </row>
    <row r="706" customHeight="1" spans="1:8">
      <c r="A706" s="232">
        <v>2100404</v>
      </c>
      <c r="B706" s="232" t="s">
        <v>774</v>
      </c>
      <c r="C706" s="135"/>
      <c r="D706" s="135"/>
      <c r="E706" s="150"/>
      <c r="F706" s="135"/>
      <c r="G706" s="42"/>
      <c r="H706" s="42"/>
    </row>
    <row r="707" customHeight="1" spans="1:8">
      <c r="A707" s="232">
        <v>2100405</v>
      </c>
      <c r="B707" s="232" t="s">
        <v>775</v>
      </c>
      <c r="C707" s="135"/>
      <c r="D707" s="135"/>
      <c r="E707" s="150"/>
      <c r="F707" s="135"/>
      <c r="G707" s="42"/>
      <c r="H707" s="42"/>
    </row>
    <row r="708" customHeight="1" spans="1:8">
      <c r="A708" s="232">
        <v>2100406</v>
      </c>
      <c r="B708" s="232" t="s">
        <v>776</v>
      </c>
      <c r="C708" s="135"/>
      <c r="D708" s="135"/>
      <c r="E708" s="150"/>
      <c r="F708" s="135"/>
      <c r="G708" s="42"/>
      <c r="H708" s="42"/>
    </row>
    <row r="709" customHeight="1" spans="1:8">
      <c r="A709" s="232">
        <v>2100407</v>
      </c>
      <c r="B709" s="232" t="s">
        <v>777</v>
      </c>
      <c r="C709" s="135"/>
      <c r="D709" s="135"/>
      <c r="E709" s="150"/>
      <c r="F709" s="135"/>
      <c r="G709" s="42"/>
      <c r="H709" s="42"/>
    </row>
    <row r="710" customHeight="1" spans="1:8">
      <c r="A710" s="232">
        <v>2100408</v>
      </c>
      <c r="B710" s="232" t="s">
        <v>778</v>
      </c>
      <c r="C710" s="135">
        <v>2821</v>
      </c>
      <c r="D710" s="135">
        <v>2639</v>
      </c>
      <c r="E710" s="150"/>
      <c r="F710" s="135">
        <v>1487</v>
      </c>
      <c r="G710" s="42"/>
      <c r="H710" s="42">
        <f t="shared" si="8"/>
        <v>-47.3</v>
      </c>
    </row>
    <row r="711" customHeight="1" spans="1:8">
      <c r="A711" s="232">
        <v>2100409</v>
      </c>
      <c r="B711" s="232" t="s">
        <v>779</v>
      </c>
      <c r="C711" s="135">
        <v>398</v>
      </c>
      <c r="D711" s="135">
        <v>465</v>
      </c>
      <c r="E711" s="150"/>
      <c r="F711" s="135">
        <v>355</v>
      </c>
      <c r="G711" s="42"/>
      <c r="H711" s="42">
        <f t="shared" si="8"/>
        <v>-10.8</v>
      </c>
    </row>
    <row r="712" customHeight="1" spans="1:8">
      <c r="A712" s="232">
        <v>2100410</v>
      </c>
      <c r="B712" s="232" t="s">
        <v>780</v>
      </c>
      <c r="C712" s="135">
        <v>2344</v>
      </c>
      <c r="D712" s="135"/>
      <c r="E712" s="150"/>
      <c r="F712" s="135">
        <v>58</v>
      </c>
      <c r="G712" s="42"/>
      <c r="H712" s="42">
        <f t="shared" si="8"/>
        <v>-97.5</v>
      </c>
    </row>
    <row r="713" customHeight="1" spans="1:8">
      <c r="A713" s="232">
        <v>2100499</v>
      </c>
      <c r="B713" s="232" t="s">
        <v>781</v>
      </c>
      <c r="C713" s="135">
        <v>279</v>
      </c>
      <c r="D713" s="135"/>
      <c r="E713" s="150"/>
      <c r="F713" s="135">
        <v>20</v>
      </c>
      <c r="G713" s="42"/>
      <c r="H713" s="42">
        <f t="shared" si="8"/>
        <v>-92.8</v>
      </c>
    </row>
    <row r="714" customHeight="1" spans="1:8">
      <c r="A714" s="232">
        <v>21006</v>
      </c>
      <c r="B714" s="209" t="s">
        <v>782</v>
      </c>
      <c r="C714" s="100">
        <v>48</v>
      </c>
      <c r="D714" s="100">
        <f>SUM(D715:D716)</f>
        <v>0</v>
      </c>
      <c r="E714" s="141">
        <v>0</v>
      </c>
      <c r="F714" s="100">
        <v>0</v>
      </c>
      <c r="G714" s="42"/>
      <c r="H714" s="42">
        <f t="shared" si="8"/>
        <v>-100</v>
      </c>
    </row>
    <row r="715" customHeight="1" spans="1:8">
      <c r="A715" s="232">
        <v>2100601</v>
      </c>
      <c r="B715" s="232" t="s">
        <v>783</v>
      </c>
      <c r="C715" s="135">
        <v>48</v>
      </c>
      <c r="D715" s="135"/>
      <c r="E715" s="150"/>
      <c r="F715" s="135"/>
      <c r="G715" s="42"/>
      <c r="H715" s="42">
        <f t="shared" si="8"/>
        <v>-100</v>
      </c>
    </row>
    <row r="716" customHeight="1" spans="1:8">
      <c r="A716" s="232">
        <v>2100699</v>
      </c>
      <c r="B716" s="232" t="s">
        <v>784</v>
      </c>
      <c r="C716" s="135"/>
      <c r="D716" s="135"/>
      <c r="E716" s="150"/>
      <c r="F716" s="135"/>
      <c r="G716" s="42"/>
      <c r="H716" s="42"/>
    </row>
    <row r="717" customHeight="1" spans="1:8">
      <c r="A717" s="232">
        <v>21007</v>
      </c>
      <c r="B717" s="209" t="s">
        <v>785</v>
      </c>
      <c r="C717" s="100">
        <v>3352</v>
      </c>
      <c r="D717" s="100">
        <f>SUM(D718:D720)</f>
        <v>3888</v>
      </c>
      <c r="E717" s="141">
        <v>5845</v>
      </c>
      <c r="F717" s="100">
        <v>5845</v>
      </c>
      <c r="G717" s="42">
        <f>ROUND(F717/E717*100,1)</f>
        <v>100</v>
      </c>
      <c r="H717" s="42">
        <f t="shared" si="8"/>
        <v>74.4</v>
      </c>
    </row>
    <row r="718" customHeight="1" spans="1:8">
      <c r="A718" s="232">
        <v>2100716</v>
      </c>
      <c r="B718" s="232" t="s">
        <v>786</v>
      </c>
      <c r="C718" s="135"/>
      <c r="D718" s="135"/>
      <c r="E718" s="150"/>
      <c r="F718" s="135"/>
      <c r="G718" s="42"/>
      <c r="H718" s="42"/>
    </row>
    <row r="719" customHeight="1" spans="1:8">
      <c r="A719" s="232">
        <v>2100717</v>
      </c>
      <c r="B719" s="232" t="s">
        <v>787</v>
      </c>
      <c r="C719" s="135">
        <v>3163</v>
      </c>
      <c r="D719" s="135">
        <v>3733</v>
      </c>
      <c r="E719" s="150"/>
      <c r="F719" s="135">
        <v>5526</v>
      </c>
      <c r="G719" s="42"/>
      <c r="H719" s="42">
        <f t="shared" si="8"/>
        <v>74.7</v>
      </c>
    </row>
    <row r="720" customHeight="1" spans="1:8">
      <c r="A720" s="232">
        <v>2100799</v>
      </c>
      <c r="B720" s="232" t="s">
        <v>788</v>
      </c>
      <c r="C720" s="135">
        <v>189</v>
      </c>
      <c r="D720" s="135">
        <v>155</v>
      </c>
      <c r="E720" s="150"/>
      <c r="F720" s="135">
        <v>319</v>
      </c>
      <c r="G720" s="42"/>
      <c r="H720" s="42">
        <f t="shared" si="8"/>
        <v>68.8</v>
      </c>
    </row>
    <row r="721" customHeight="1" spans="1:8">
      <c r="A721" s="232">
        <v>21011</v>
      </c>
      <c r="B721" s="209" t="s">
        <v>789</v>
      </c>
      <c r="C721" s="100">
        <v>8467</v>
      </c>
      <c r="D721" s="100">
        <f>SUM(D722:D725)</f>
        <v>5894</v>
      </c>
      <c r="E721" s="141">
        <v>5707</v>
      </c>
      <c r="F721" s="100">
        <v>5707</v>
      </c>
      <c r="G721" s="42">
        <f>ROUND(F721/E721*100,1)</f>
        <v>100</v>
      </c>
      <c r="H721" s="42">
        <f t="shared" si="8"/>
        <v>-32.6</v>
      </c>
    </row>
    <row r="722" customHeight="1" spans="1:8">
      <c r="A722" s="232">
        <v>2101101</v>
      </c>
      <c r="B722" s="232" t="s">
        <v>790</v>
      </c>
      <c r="C722" s="135">
        <v>1789</v>
      </c>
      <c r="D722" s="135">
        <v>1628</v>
      </c>
      <c r="E722" s="150"/>
      <c r="F722" s="135">
        <v>1639</v>
      </c>
      <c r="G722" s="42"/>
      <c r="H722" s="42">
        <f t="shared" si="8"/>
        <v>-8.4</v>
      </c>
    </row>
    <row r="723" customHeight="1" spans="1:8">
      <c r="A723" s="232">
        <v>2101102</v>
      </c>
      <c r="B723" s="232" t="s">
        <v>791</v>
      </c>
      <c r="C723" s="135">
        <v>2767</v>
      </c>
      <c r="D723" s="135">
        <v>590</v>
      </c>
      <c r="E723" s="150"/>
      <c r="F723" s="135">
        <v>585</v>
      </c>
      <c r="G723" s="42"/>
      <c r="H723" s="42">
        <f t="shared" si="8"/>
        <v>-78.9</v>
      </c>
    </row>
    <row r="724" customHeight="1" spans="1:8">
      <c r="A724" s="232">
        <v>2101103</v>
      </c>
      <c r="B724" s="232" t="s">
        <v>792</v>
      </c>
      <c r="C724" s="135">
        <v>3911</v>
      </c>
      <c r="D724" s="135">
        <v>3676</v>
      </c>
      <c r="E724" s="150"/>
      <c r="F724" s="135">
        <v>3483</v>
      </c>
      <c r="G724" s="42"/>
      <c r="H724" s="42">
        <f t="shared" si="8"/>
        <v>-10.9</v>
      </c>
    </row>
    <row r="725" customHeight="1" spans="1:8">
      <c r="A725" s="232">
        <v>2101199</v>
      </c>
      <c r="B725" s="232" t="s">
        <v>793</v>
      </c>
      <c r="C725" s="135"/>
      <c r="D725" s="135"/>
      <c r="E725" s="150"/>
      <c r="F725" s="135"/>
      <c r="G725" s="42"/>
      <c r="H725" s="42"/>
    </row>
    <row r="726" customHeight="1" spans="1:8">
      <c r="A726" s="232">
        <v>21012</v>
      </c>
      <c r="B726" s="209" t="s">
        <v>794</v>
      </c>
      <c r="C726" s="100">
        <v>1990</v>
      </c>
      <c r="D726" s="100">
        <f>SUM(D727:D729)</f>
        <v>4278</v>
      </c>
      <c r="E726" s="141">
        <v>2030</v>
      </c>
      <c r="F726" s="100">
        <v>2030</v>
      </c>
      <c r="G726" s="42">
        <f>ROUND(F726/E726*100,1)</f>
        <v>100</v>
      </c>
      <c r="H726" s="42">
        <f t="shared" si="8"/>
        <v>2</v>
      </c>
    </row>
    <row r="727" customHeight="1" spans="1:8">
      <c r="A727" s="232">
        <v>2101201</v>
      </c>
      <c r="B727" s="232" t="s">
        <v>795</v>
      </c>
      <c r="C727" s="135"/>
      <c r="D727" s="135"/>
      <c r="E727" s="150"/>
      <c r="F727" s="135"/>
      <c r="G727" s="42"/>
      <c r="H727" s="42"/>
    </row>
    <row r="728" customHeight="1" spans="1:8">
      <c r="A728" s="232">
        <v>2101202</v>
      </c>
      <c r="B728" s="232" t="s">
        <v>796</v>
      </c>
      <c r="C728" s="135">
        <v>1990</v>
      </c>
      <c r="D728" s="135">
        <v>4278</v>
      </c>
      <c r="E728" s="150"/>
      <c r="F728" s="135">
        <v>2030</v>
      </c>
      <c r="G728" s="42"/>
      <c r="H728" s="42">
        <f t="shared" si="8"/>
        <v>2</v>
      </c>
    </row>
    <row r="729" customHeight="1" spans="1:8">
      <c r="A729" s="232">
        <v>2101299</v>
      </c>
      <c r="B729" s="232" t="s">
        <v>797</v>
      </c>
      <c r="C729" s="135"/>
      <c r="D729" s="135"/>
      <c r="E729" s="150"/>
      <c r="F729" s="135"/>
      <c r="G729" s="42"/>
      <c r="H729" s="42"/>
    </row>
    <row r="730" customHeight="1" spans="1:8">
      <c r="A730" s="232">
        <v>21013</v>
      </c>
      <c r="B730" s="209" t="s">
        <v>798</v>
      </c>
      <c r="C730" s="100">
        <v>2212</v>
      </c>
      <c r="D730" s="100">
        <f>SUM(D731:D733)</f>
        <v>2013</v>
      </c>
      <c r="E730" s="141">
        <v>2328</v>
      </c>
      <c r="F730" s="100">
        <v>2328</v>
      </c>
      <c r="G730" s="42">
        <f>ROUND(F730/E730*100,1)</f>
        <v>100</v>
      </c>
      <c r="H730" s="42">
        <f t="shared" si="8"/>
        <v>5.2</v>
      </c>
    </row>
    <row r="731" customHeight="1" spans="1:8">
      <c r="A731" s="232">
        <v>2101301</v>
      </c>
      <c r="B731" s="232" t="s">
        <v>799</v>
      </c>
      <c r="C731" s="135">
        <v>2212</v>
      </c>
      <c r="D731" s="135">
        <v>2013</v>
      </c>
      <c r="E731" s="150"/>
      <c r="F731" s="135">
        <v>2328</v>
      </c>
      <c r="G731" s="42"/>
      <c r="H731" s="42">
        <f t="shared" si="8"/>
        <v>5.2</v>
      </c>
    </row>
    <row r="732" customHeight="1" spans="1:8">
      <c r="A732" s="232">
        <v>2101302</v>
      </c>
      <c r="B732" s="232" t="s">
        <v>800</v>
      </c>
      <c r="C732" s="135"/>
      <c r="D732" s="135"/>
      <c r="E732" s="150"/>
      <c r="F732" s="135"/>
      <c r="G732" s="42"/>
      <c r="H732" s="42"/>
    </row>
    <row r="733" customHeight="1" spans="1:8">
      <c r="A733" s="232">
        <v>2101399</v>
      </c>
      <c r="B733" s="232" t="s">
        <v>801</v>
      </c>
      <c r="C733" s="135"/>
      <c r="D733" s="135"/>
      <c r="E733" s="150"/>
      <c r="F733" s="135"/>
      <c r="G733" s="42"/>
      <c r="H733" s="42"/>
    </row>
    <row r="734" customHeight="1" spans="1:8">
      <c r="A734" s="232">
        <v>21014</v>
      </c>
      <c r="B734" s="209" t="s">
        <v>802</v>
      </c>
      <c r="C734" s="100">
        <v>152</v>
      </c>
      <c r="D734" s="100">
        <f>SUM(D735:D736)</f>
        <v>142</v>
      </c>
      <c r="E734" s="141">
        <v>145</v>
      </c>
      <c r="F734" s="100">
        <v>145</v>
      </c>
      <c r="G734" s="42">
        <f>ROUND(F734/E734*100,1)</f>
        <v>100</v>
      </c>
      <c r="H734" s="42">
        <f t="shared" si="8"/>
        <v>-4.6</v>
      </c>
    </row>
    <row r="735" customHeight="1" spans="1:8">
      <c r="A735" s="232">
        <v>2101401</v>
      </c>
      <c r="B735" s="232" t="s">
        <v>803</v>
      </c>
      <c r="C735" s="135">
        <v>152</v>
      </c>
      <c r="D735" s="135">
        <v>142</v>
      </c>
      <c r="E735" s="150"/>
      <c r="F735" s="135">
        <v>145</v>
      </c>
      <c r="G735" s="42"/>
      <c r="H735" s="42">
        <f t="shared" si="8"/>
        <v>-4.6</v>
      </c>
    </row>
    <row r="736" customHeight="1" spans="1:8">
      <c r="A736" s="232">
        <v>2101499</v>
      </c>
      <c r="B736" s="232" t="s">
        <v>804</v>
      </c>
      <c r="C736" s="135"/>
      <c r="D736" s="135"/>
      <c r="E736" s="150"/>
      <c r="F736" s="135"/>
      <c r="G736" s="42"/>
      <c r="H736" s="42"/>
    </row>
    <row r="737" customHeight="1" spans="1:8">
      <c r="A737" s="232">
        <v>21015</v>
      </c>
      <c r="B737" s="209" t="s">
        <v>805</v>
      </c>
      <c r="C737" s="100">
        <v>632</v>
      </c>
      <c r="D737" s="100">
        <f>SUM(D738:D745)</f>
        <v>512</v>
      </c>
      <c r="E737" s="141">
        <v>843</v>
      </c>
      <c r="F737" s="100">
        <v>443</v>
      </c>
      <c r="G737" s="42">
        <f>ROUND(F737/E737*100,1)</f>
        <v>52.6</v>
      </c>
      <c r="H737" s="42">
        <f t="shared" si="8"/>
        <v>-29.9</v>
      </c>
    </row>
    <row r="738" customHeight="1" spans="1:8">
      <c r="A738" s="232">
        <v>2101501</v>
      </c>
      <c r="B738" s="232" t="s">
        <v>270</v>
      </c>
      <c r="C738" s="135">
        <v>443</v>
      </c>
      <c r="D738" s="135">
        <v>403</v>
      </c>
      <c r="E738" s="150"/>
      <c r="F738" s="135">
        <v>390</v>
      </c>
      <c r="G738" s="42"/>
      <c r="H738" s="42">
        <f t="shared" si="8"/>
        <v>-12</v>
      </c>
    </row>
    <row r="739" customHeight="1" spans="1:8">
      <c r="A739" s="232">
        <v>2101502</v>
      </c>
      <c r="B739" s="232" t="s">
        <v>271</v>
      </c>
      <c r="C739" s="135"/>
      <c r="D739" s="135"/>
      <c r="E739" s="150"/>
      <c r="F739" s="135"/>
      <c r="G739" s="42"/>
      <c r="H739" s="42"/>
    </row>
    <row r="740" customHeight="1" spans="1:8">
      <c r="A740" s="232">
        <v>2101503</v>
      </c>
      <c r="B740" s="232" t="s">
        <v>272</v>
      </c>
      <c r="C740" s="135"/>
      <c r="D740" s="135"/>
      <c r="E740" s="150"/>
      <c r="F740" s="135"/>
      <c r="G740" s="42"/>
      <c r="H740" s="42"/>
    </row>
    <row r="741" customHeight="1" spans="1:8">
      <c r="A741" s="232">
        <v>2101504</v>
      </c>
      <c r="B741" s="232" t="s">
        <v>311</v>
      </c>
      <c r="C741" s="135">
        <v>10</v>
      </c>
      <c r="D741" s="135"/>
      <c r="E741" s="150"/>
      <c r="F741" s="135"/>
      <c r="G741" s="42"/>
      <c r="H741" s="42">
        <f>ROUND((F741-C741)/C741*100,1)</f>
        <v>-100</v>
      </c>
    </row>
    <row r="742" customHeight="1" spans="1:8">
      <c r="A742" s="232">
        <v>2101505</v>
      </c>
      <c r="B742" s="232" t="s">
        <v>806</v>
      </c>
      <c r="C742" s="135">
        <v>20</v>
      </c>
      <c r="D742" s="135"/>
      <c r="E742" s="150"/>
      <c r="F742" s="135"/>
      <c r="G742" s="42"/>
      <c r="H742" s="42">
        <f>ROUND((F742-C742)/C742*100,1)</f>
        <v>-100</v>
      </c>
    </row>
    <row r="743" customHeight="1" spans="1:8">
      <c r="A743" s="232">
        <v>2101506</v>
      </c>
      <c r="B743" s="232" t="s">
        <v>807</v>
      </c>
      <c r="C743" s="135">
        <v>133</v>
      </c>
      <c r="D743" s="135">
        <v>25</v>
      </c>
      <c r="E743" s="150"/>
      <c r="F743" s="135">
        <v>17</v>
      </c>
      <c r="G743" s="42"/>
      <c r="H743" s="42">
        <f>ROUND((F743-C743)/C743*100,1)</f>
        <v>-87.2</v>
      </c>
    </row>
    <row r="744" customHeight="1" spans="1:8">
      <c r="A744" s="232">
        <v>2101550</v>
      </c>
      <c r="B744" s="232" t="s">
        <v>279</v>
      </c>
      <c r="C744" s="135"/>
      <c r="D744" s="135"/>
      <c r="E744" s="150"/>
      <c r="F744" s="135"/>
      <c r="G744" s="42"/>
      <c r="H744" s="42"/>
    </row>
    <row r="745" customHeight="1" spans="1:8">
      <c r="A745" s="232">
        <v>2101599</v>
      </c>
      <c r="B745" s="232" t="s">
        <v>808</v>
      </c>
      <c r="C745" s="135">
        <v>26</v>
      </c>
      <c r="D745" s="135">
        <v>84</v>
      </c>
      <c r="E745" s="150"/>
      <c r="F745" s="135">
        <v>36</v>
      </c>
      <c r="G745" s="42"/>
      <c r="H745" s="42">
        <f>ROUND((F745-C745)/C745*100,1)</f>
        <v>38.5</v>
      </c>
    </row>
    <row r="746" customHeight="1" spans="1:8">
      <c r="A746" s="232">
        <v>21016</v>
      </c>
      <c r="B746" s="209" t="s">
        <v>809</v>
      </c>
      <c r="C746" s="100">
        <v>4</v>
      </c>
      <c r="D746" s="100">
        <f>SUM(D747)</f>
        <v>13</v>
      </c>
      <c r="E746" s="141">
        <v>12</v>
      </c>
      <c r="F746" s="100">
        <v>12</v>
      </c>
      <c r="G746" s="42">
        <f>ROUND(F746/E746*100,1)</f>
        <v>100</v>
      </c>
      <c r="H746" s="42">
        <f>ROUND((F746-C746)/C746*100,1)</f>
        <v>200</v>
      </c>
    </row>
    <row r="747" customHeight="1" spans="1:8">
      <c r="A747" s="232">
        <v>2101601</v>
      </c>
      <c r="B747" s="232" t="s">
        <v>810</v>
      </c>
      <c r="C747" s="135">
        <v>4</v>
      </c>
      <c r="D747" s="135">
        <v>13</v>
      </c>
      <c r="E747" s="150"/>
      <c r="F747" s="135">
        <v>12</v>
      </c>
      <c r="G747" s="42"/>
      <c r="H747" s="42">
        <f>ROUND((F747-C747)/C747*100,1)</f>
        <v>200</v>
      </c>
    </row>
    <row r="748" customHeight="1" spans="1:8">
      <c r="A748" s="232">
        <v>21017</v>
      </c>
      <c r="B748" s="209" t="s">
        <v>811</v>
      </c>
      <c r="C748" s="100">
        <v>0</v>
      </c>
      <c r="D748" s="100">
        <f>SUM(D749:D750)</f>
        <v>65</v>
      </c>
      <c r="E748" s="141">
        <v>5</v>
      </c>
      <c r="F748" s="100">
        <v>5</v>
      </c>
      <c r="G748" s="42">
        <f>ROUND(F748/E748*100,1)</f>
        <v>100</v>
      </c>
      <c r="H748" s="42"/>
    </row>
    <row r="749" customHeight="1" spans="1:8">
      <c r="A749" s="232">
        <v>2101704</v>
      </c>
      <c r="B749" s="232" t="s">
        <v>812</v>
      </c>
      <c r="C749" s="135"/>
      <c r="D749" s="135">
        <v>50</v>
      </c>
      <c r="E749" s="150"/>
      <c r="F749" s="135"/>
      <c r="G749" s="42"/>
      <c r="H749" s="42"/>
    </row>
    <row r="750" customHeight="1" spans="1:8">
      <c r="A750" s="232">
        <v>2101799</v>
      </c>
      <c r="B750" s="232" t="s">
        <v>813</v>
      </c>
      <c r="C750" s="135"/>
      <c r="D750" s="135">
        <v>15</v>
      </c>
      <c r="E750" s="150"/>
      <c r="F750" s="135">
        <v>5</v>
      </c>
      <c r="G750" s="42"/>
      <c r="H750" s="42"/>
    </row>
    <row r="751" customHeight="1" spans="1:8">
      <c r="A751" s="232">
        <v>21099</v>
      </c>
      <c r="B751" s="209" t="s">
        <v>814</v>
      </c>
      <c r="C751" s="100">
        <v>42</v>
      </c>
      <c r="D751" s="100">
        <f>SUM(D752)</f>
        <v>205</v>
      </c>
      <c r="E751" s="141">
        <v>8</v>
      </c>
      <c r="F751" s="100">
        <v>8</v>
      </c>
      <c r="G751" s="42">
        <f>ROUND(F751/E751*100,1)</f>
        <v>100</v>
      </c>
      <c r="H751" s="42">
        <f>ROUND((F751-C751)/C751*100,1)</f>
        <v>-81</v>
      </c>
    </row>
    <row r="752" customHeight="1" spans="1:8">
      <c r="A752" s="232">
        <v>2109999</v>
      </c>
      <c r="B752" s="232" t="s">
        <v>815</v>
      </c>
      <c r="C752" s="135">
        <v>42</v>
      </c>
      <c r="D752" s="135">
        <v>205</v>
      </c>
      <c r="E752" s="150"/>
      <c r="F752" s="135">
        <v>8</v>
      </c>
      <c r="G752" s="42"/>
      <c r="H752" s="42">
        <f>ROUND((F752-C752)/C752*100,1)</f>
        <v>-81</v>
      </c>
    </row>
    <row r="753" customHeight="1" spans="1:8">
      <c r="A753" s="232">
        <v>211</v>
      </c>
      <c r="B753" s="209" t="s">
        <v>816</v>
      </c>
      <c r="C753" s="100">
        <v>2853</v>
      </c>
      <c r="D753" s="100">
        <f>SUM(D754,D764,D768,D777,D784,D791,D797,D800,D803,D805,D807,D813,D815,D817,D828)</f>
        <v>627</v>
      </c>
      <c r="E753" s="141">
        <v>11954</v>
      </c>
      <c r="F753" s="100">
        <v>6115</v>
      </c>
      <c r="G753" s="42">
        <f>ROUND(F753/E753*100,1)</f>
        <v>51.2</v>
      </c>
      <c r="H753" s="42">
        <f>ROUND((F753-C753)/C753*100,1)</f>
        <v>114.3</v>
      </c>
    </row>
    <row r="754" customHeight="1" spans="1:8">
      <c r="A754" s="232">
        <v>21101</v>
      </c>
      <c r="B754" s="209" t="s">
        <v>817</v>
      </c>
      <c r="C754" s="100">
        <v>53</v>
      </c>
      <c r="D754" s="100">
        <f>SUM(D755:D763)</f>
        <v>53</v>
      </c>
      <c r="E754" s="141">
        <v>342</v>
      </c>
      <c r="F754" s="100">
        <v>342</v>
      </c>
      <c r="G754" s="42">
        <f>ROUND(F754/E754*100,1)</f>
        <v>100</v>
      </c>
      <c r="H754" s="42">
        <f>ROUND((F754-C754)/C754*100,1)</f>
        <v>545.3</v>
      </c>
    </row>
    <row r="755" customHeight="1" spans="1:8">
      <c r="A755" s="232">
        <v>2110101</v>
      </c>
      <c r="B755" s="232" t="s">
        <v>270</v>
      </c>
      <c r="C755" s="135"/>
      <c r="D755" s="135"/>
      <c r="E755" s="150"/>
      <c r="F755" s="135"/>
      <c r="G755" s="42"/>
      <c r="H755" s="42"/>
    </row>
    <row r="756" customHeight="1" spans="1:8">
      <c r="A756" s="232">
        <v>2110102</v>
      </c>
      <c r="B756" s="232" t="s">
        <v>271</v>
      </c>
      <c r="C756" s="135">
        <v>35</v>
      </c>
      <c r="D756" s="135">
        <v>53</v>
      </c>
      <c r="E756" s="150"/>
      <c r="F756" s="135">
        <v>41</v>
      </c>
      <c r="G756" s="42"/>
      <c r="H756" s="42">
        <f>ROUND((F756-C756)/C756*100,1)</f>
        <v>17.1</v>
      </c>
    </row>
    <row r="757" customHeight="1" spans="1:8">
      <c r="A757" s="232">
        <v>2110103</v>
      </c>
      <c r="B757" s="232" t="s">
        <v>272</v>
      </c>
      <c r="C757" s="135"/>
      <c r="D757" s="135"/>
      <c r="E757" s="150"/>
      <c r="F757" s="135"/>
      <c r="G757" s="42"/>
      <c r="H757" s="42"/>
    </row>
    <row r="758" customHeight="1" spans="1:8">
      <c r="A758" s="232">
        <v>2110104</v>
      </c>
      <c r="B758" s="232" t="s">
        <v>818</v>
      </c>
      <c r="C758" s="135"/>
      <c r="D758" s="135"/>
      <c r="E758" s="150"/>
      <c r="F758" s="135"/>
      <c r="G758" s="42"/>
      <c r="H758" s="42"/>
    </row>
    <row r="759" customHeight="1" spans="1:8">
      <c r="A759" s="232">
        <v>2110105</v>
      </c>
      <c r="B759" s="232" t="s">
        <v>819</v>
      </c>
      <c r="C759" s="135"/>
      <c r="D759" s="135"/>
      <c r="E759" s="150"/>
      <c r="F759" s="135">
        <v>15</v>
      </c>
      <c r="G759" s="42"/>
      <c r="H759" s="42"/>
    </row>
    <row r="760" customHeight="1" spans="1:8">
      <c r="A760" s="232">
        <v>2110106</v>
      </c>
      <c r="B760" s="232" t="s">
        <v>820</v>
      </c>
      <c r="C760" s="135"/>
      <c r="D760" s="135"/>
      <c r="E760" s="150"/>
      <c r="F760" s="135"/>
      <c r="G760" s="42"/>
      <c r="H760" s="42"/>
    </row>
    <row r="761" customHeight="1" spans="1:8">
      <c r="A761" s="232">
        <v>2110107</v>
      </c>
      <c r="B761" s="232" t="s">
        <v>821</v>
      </c>
      <c r="C761" s="135"/>
      <c r="D761" s="135"/>
      <c r="E761" s="150"/>
      <c r="F761" s="135"/>
      <c r="G761" s="42"/>
      <c r="H761" s="42"/>
    </row>
    <row r="762" customHeight="1" spans="1:8">
      <c r="A762" s="232">
        <v>2110108</v>
      </c>
      <c r="B762" s="232" t="s">
        <v>822</v>
      </c>
      <c r="C762" s="135"/>
      <c r="D762" s="135"/>
      <c r="E762" s="150"/>
      <c r="F762" s="135"/>
      <c r="G762" s="42"/>
      <c r="H762" s="42"/>
    </row>
    <row r="763" customHeight="1" spans="1:8">
      <c r="A763" s="232">
        <v>2110199</v>
      </c>
      <c r="B763" s="232" t="s">
        <v>823</v>
      </c>
      <c r="C763" s="135">
        <v>18</v>
      </c>
      <c r="D763" s="135"/>
      <c r="E763" s="150"/>
      <c r="F763" s="135">
        <v>286</v>
      </c>
      <c r="G763" s="42"/>
      <c r="H763" s="42">
        <f>ROUND((F763-C763)/C763*100,1)</f>
        <v>1488.9</v>
      </c>
    </row>
    <row r="764" customHeight="1" spans="1:8">
      <c r="A764" s="232">
        <v>21102</v>
      </c>
      <c r="B764" s="209" t="s">
        <v>824</v>
      </c>
      <c r="C764" s="100">
        <v>0</v>
      </c>
      <c r="D764" s="100">
        <f>SUM(D765:D767)</f>
        <v>0</v>
      </c>
      <c r="E764" s="141">
        <v>0</v>
      </c>
      <c r="F764" s="100">
        <v>0</v>
      </c>
      <c r="G764" s="42"/>
      <c r="H764" s="42"/>
    </row>
    <row r="765" customHeight="1" spans="1:8">
      <c r="A765" s="232">
        <v>2110203</v>
      </c>
      <c r="B765" s="232" t="s">
        <v>825</v>
      </c>
      <c r="C765" s="135"/>
      <c r="D765" s="135"/>
      <c r="E765" s="150"/>
      <c r="F765" s="135"/>
      <c r="G765" s="42"/>
      <c r="H765" s="42"/>
    </row>
    <row r="766" customHeight="1" spans="1:8">
      <c r="A766" s="232">
        <v>2110204</v>
      </c>
      <c r="B766" s="232" t="s">
        <v>826</v>
      </c>
      <c r="C766" s="135"/>
      <c r="D766" s="135"/>
      <c r="E766" s="150"/>
      <c r="F766" s="135"/>
      <c r="G766" s="42"/>
      <c r="H766" s="42"/>
    </row>
    <row r="767" customHeight="1" spans="1:8">
      <c r="A767" s="232">
        <v>2110299</v>
      </c>
      <c r="B767" s="232" t="s">
        <v>827</v>
      </c>
      <c r="C767" s="135"/>
      <c r="D767" s="135"/>
      <c r="E767" s="150"/>
      <c r="F767" s="135"/>
      <c r="G767" s="42"/>
      <c r="H767" s="42"/>
    </row>
    <row r="768" customHeight="1" spans="1:8">
      <c r="A768" s="232">
        <v>21103</v>
      </c>
      <c r="B768" s="209" t="s">
        <v>828</v>
      </c>
      <c r="C768" s="100">
        <v>1977</v>
      </c>
      <c r="D768" s="100">
        <f>SUM(D769:D776)</f>
        <v>236</v>
      </c>
      <c r="E768" s="141">
        <v>4467</v>
      </c>
      <c r="F768" s="100">
        <v>2215</v>
      </c>
      <c r="G768" s="42">
        <f>ROUND(F768/E768*100,1)</f>
        <v>49.6</v>
      </c>
      <c r="H768" s="42">
        <f>ROUND((F768-C768)/C768*100,1)</f>
        <v>12</v>
      </c>
    </row>
    <row r="769" customHeight="1" spans="1:8">
      <c r="A769" s="232">
        <v>2110301</v>
      </c>
      <c r="B769" s="232" t="s">
        <v>829</v>
      </c>
      <c r="C769" s="135">
        <v>2</v>
      </c>
      <c r="D769" s="135"/>
      <c r="E769" s="150"/>
      <c r="F769" s="135"/>
      <c r="G769" s="42"/>
      <c r="H769" s="42">
        <f>ROUND((F769-C769)/C769*100,1)</f>
        <v>-100</v>
      </c>
    </row>
    <row r="770" customHeight="1" spans="1:8">
      <c r="A770" s="232">
        <v>2110302</v>
      </c>
      <c r="B770" s="232" t="s">
        <v>830</v>
      </c>
      <c r="C770" s="135">
        <v>264</v>
      </c>
      <c r="D770" s="135">
        <v>236</v>
      </c>
      <c r="E770" s="150"/>
      <c r="F770" s="135">
        <v>1374</v>
      </c>
      <c r="G770" s="42"/>
      <c r="H770" s="42">
        <f>ROUND((F770-C770)/C770*100,1)</f>
        <v>420.5</v>
      </c>
    </row>
    <row r="771" customHeight="1" spans="1:8">
      <c r="A771" s="232">
        <v>2110303</v>
      </c>
      <c r="B771" s="232" t="s">
        <v>831</v>
      </c>
      <c r="C771" s="135"/>
      <c r="D771" s="135"/>
      <c r="E771" s="150"/>
      <c r="F771" s="135"/>
      <c r="G771" s="42"/>
      <c r="H771" s="42"/>
    </row>
    <row r="772" customHeight="1" spans="1:8">
      <c r="A772" s="232">
        <v>2110304</v>
      </c>
      <c r="B772" s="232" t="s">
        <v>832</v>
      </c>
      <c r="C772" s="135"/>
      <c r="D772" s="135"/>
      <c r="E772" s="150"/>
      <c r="F772" s="135"/>
      <c r="G772" s="42"/>
      <c r="H772" s="42"/>
    </row>
    <row r="773" customHeight="1" spans="1:8">
      <c r="A773" s="232">
        <v>2110305</v>
      </c>
      <c r="B773" s="232" t="s">
        <v>833</v>
      </c>
      <c r="C773" s="135"/>
      <c r="D773" s="135"/>
      <c r="E773" s="150"/>
      <c r="F773" s="135"/>
      <c r="G773" s="42"/>
      <c r="H773" s="42"/>
    </row>
    <row r="774" customHeight="1" spans="1:8">
      <c r="A774" s="232">
        <v>2110306</v>
      </c>
      <c r="B774" s="232" t="s">
        <v>834</v>
      </c>
      <c r="C774" s="135"/>
      <c r="D774" s="135"/>
      <c r="E774" s="150"/>
      <c r="F774" s="135"/>
      <c r="G774" s="42"/>
      <c r="H774" s="42"/>
    </row>
    <row r="775" customHeight="1" spans="1:8">
      <c r="A775" s="232">
        <v>2110307</v>
      </c>
      <c r="B775" s="232" t="s">
        <v>835</v>
      </c>
      <c r="C775" s="135">
        <v>436</v>
      </c>
      <c r="D775" s="135"/>
      <c r="E775" s="150"/>
      <c r="F775" s="135"/>
      <c r="G775" s="42"/>
      <c r="H775" s="42">
        <f>ROUND((F775-C775)/C775*100,1)</f>
        <v>-100</v>
      </c>
    </row>
    <row r="776" customHeight="1" spans="1:8">
      <c r="A776" s="232">
        <v>2110399</v>
      </c>
      <c r="B776" s="232" t="s">
        <v>836</v>
      </c>
      <c r="C776" s="135">
        <v>1275</v>
      </c>
      <c r="D776" s="135"/>
      <c r="E776" s="150"/>
      <c r="F776" s="135">
        <v>841</v>
      </c>
      <c r="G776" s="42"/>
      <c r="H776" s="42">
        <f>ROUND((F776-C776)/C776*100,1)</f>
        <v>-34</v>
      </c>
    </row>
    <row r="777" customHeight="1" spans="1:8">
      <c r="A777" s="232">
        <v>21104</v>
      </c>
      <c r="B777" s="209" t="s">
        <v>837</v>
      </c>
      <c r="C777" s="100">
        <v>424</v>
      </c>
      <c r="D777" s="100">
        <f>SUM(D778:D783)</f>
        <v>231</v>
      </c>
      <c r="E777" s="141">
        <v>335</v>
      </c>
      <c r="F777" s="100">
        <v>335</v>
      </c>
      <c r="G777" s="42">
        <f>ROUND(F777/E777*100,1)</f>
        <v>100</v>
      </c>
      <c r="H777" s="42">
        <f>ROUND((F777-C777)/C777*100,1)</f>
        <v>-21</v>
      </c>
    </row>
    <row r="778" customHeight="1" spans="1:8">
      <c r="A778" s="232">
        <v>2110401</v>
      </c>
      <c r="B778" s="232" t="s">
        <v>838</v>
      </c>
      <c r="C778" s="135">
        <v>389</v>
      </c>
      <c r="D778" s="135">
        <v>231</v>
      </c>
      <c r="E778" s="150"/>
      <c r="F778" s="135">
        <v>335</v>
      </c>
      <c r="G778" s="42"/>
      <c r="H778" s="42">
        <f>ROUND((F778-C778)/C778*100,1)</f>
        <v>-13.9</v>
      </c>
    </row>
    <row r="779" customHeight="1" spans="1:8">
      <c r="A779" s="232">
        <v>2110402</v>
      </c>
      <c r="B779" s="232" t="s">
        <v>839</v>
      </c>
      <c r="C779" s="135">
        <v>35</v>
      </c>
      <c r="D779" s="135"/>
      <c r="E779" s="150"/>
      <c r="F779" s="135"/>
      <c r="G779" s="42"/>
      <c r="H779" s="42">
        <f>ROUND((F779-C779)/C779*100,1)</f>
        <v>-100</v>
      </c>
    </row>
    <row r="780" customHeight="1" spans="1:8">
      <c r="A780" s="232">
        <v>2110404</v>
      </c>
      <c r="B780" s="232" t="s">
        <v>840</v>
      </c>
      <c r="C780" s="135"/>
      <c r="D780" s="135"/>
      <c r="E780" s="150"/>
      <c r="F780" s="135"/>
      <c r="G780" s="42"/>
      <c r="H780" s="42"/>
    </row>
    <row r="781" customHeight="1" spans="1:8">
      <c r="A781" s="232">
        <v>2110405</v>
      </c>
      <c r="B781" s="232" t="s">
        <v>841</v>
      </c>
      <c r="C781" s="135"/>
      <c r="D781" s="135"/>
      <c r="E781" s="150"/>
      <c r="F781" s="135"/>
      <c r="G781" s="42"/>
      <c r="H781" s="42"/>
    </row>
    <row r="782" customHeight="1" spans="1:8">
      <c r="A782" s="232">
        <v>2110406</v>
      </c>
      <c r="B782" s="232" t="s">
        <v>842</v>
      </c>
      <c r="C782" s="135"/>
      <c r="D782" s="135"/>
      <c r="E782" s="150"/>
      <c r="F782" s="135"/>
      <c r="G782" s="42"/>
      <c r="H782" s="42"/>
    </row>
    <row r="783" customHeight="1" spans="1:8">
      <c r="A783" s="232">
        <v>2110499</v>
      </c>
      <c r="B783" s="232" t="s">
        <v>843</v>
      </c>
      <c r="C783" s="135"/>
      <c r="D783" s="135"/>
      <c r="E783" s="150"/>
      <c r="F783" s="135"/>
      <c r="G783" s="42"/>
      <c r="H783" s="42"/>
    </row>
    <row r="784" customHeight="1" spans="1:8">
      <c r="A784" s="232">
        <v>21105</v>
      </c>
      <c r="B784" s="209" t="s">
        <v>844</v>
      </c>
      <c r="C784" s="100">
        <v>96</v>
      </c>
      <c r="D784" s="100">
        <f>SUM(D785:D790)</f>
        <v>107</v>
      </c>
      <c r="E784" s="141">
        <v>13</v>
      </c>
      <c r="F784" s="100">
        <v>13</v>
      </c>
      <c r="G784" s="42">
        <f>ROUND(F784/E784*100,1)</f>
        <v>100</v>
      </c>
      <c r="H784" s="42">
        <f>ROUND((F784-C784)/C784*100,1)</f>
        <v>-86.5</v>
      </c>
    </row>
    <row r="785" customHeight="1" spans="1:8">
      <c r="A785" s="232">
        <v>2110501</v>
      </c>
      <c r="B785" s="232" t="s">
        <v>845</v>
      </c>
      <c r="C785" s="135">
        <v>96</v>
      </c>
      <c r="D785" s="135">
        <v>92</v>
      </c>
      <c r="E785" s="150"/>
      <c r="F785" s="135">
        <v>13</v>
      </c>
      <c r="G785" s="42"/>
      <c r="H785" s="42">
        <f>ROUND((F785-C785)/C785*100,1)</f>
        <v>-86.5</v>
      </c>
    </row>
    <row r="786" customHeight="1" spans="1:8">
      <c r="A786" s="232">
        <v>2110502</v>
      </c>
      <c r="B786" s="232" t="s">
        <v>846</v>
      </c>
      <c r="C786" s="135"/>
      <c r="D786" s="135"/>
      <c r="E786" s="150"/>
      <c r="F786" s="135"/>
      <c r="G786" s="42"/>
      <c r="H786" s="42"/>
    </row>
    <row r="787" customHeight="1" spans="1:8">
      <c r="A787" s="232">
        <v>2110503</v>
      </c>
      <c r="B787" s="232" t="s">
        <v>847</v>
      </c>
      <c r="C787" s="135"/>
      <c r="D787" s="135"/>
      <c r="E787" s="150"/>
      <c r="F787" s="135"/>
      <c r="G787" s="42"/>
      <c r="H787" s="42"/>
    </row>
    <row r="788" customHeight="1" spans="1:8">
      <c r="A788" s="232">
        <v>2110506</v>
      </c>
      <c r="B788" s="232" t="s">
        <v>848</v>
      </c>
      <c r="C788" s="135"/>
      <c r="D788" s="135"/>
      <c r="E788" s="150"/>
      <c r="F788" s="135"/>
      <c r="G788" s="42"/>
      <c r="H788" s="42"/>
    </row>
    <row r="789" customHeight="1" spans="1:8">
      <c r="A789" s="232">
        <v>2110507</v>
      </c>
      <c r="B789" s="232" t="s">
        <v>849</v>
      </c>
      <c r="C789" s="135"/>
      <c r="D789" s="135">
        <v>15</v>
      </c>
      <c r="E789" s="150"/>
      <c r="F789" s="135"/>
      <c r="G789" s="42"/>
      <c r="H789" s="42"/>
    </row>
    <row r="790" customHeight="1" spans="1:8">
      <c r="A790" s="232">
        <v>2110599</v>
      </c>
      <c r="B790" s="232" t="s">
        <v>850</v>
      </c>
      <c r="C790" s="135"/>
      <c r="D790" s="135"/>
      <c r="E790" s="150"/>
      <c r="F790" s="135"/>
      <c r="G790" s="42"/>
      <c r="H790" s="42"/>
    </row>
    <row r="791" customHeight="1" spans="1:8">
      <c r="A791" s="232">
        <v>21106</v>
      </c>
      <c r="B791" s="209" t="s">
        <v>851</v>
      </c>
      <c r="C791" s="100">
        <v>0</v>
      </c>
      <c r="D791" s="100">
        <f>SUM(D792:D796)</f>
        <v>0</v>
      </c>
      <c r="E791" s="141">
        <v>0</v>
      </c>
      <c r="F791" s="100">
        <v>0</v>
      </c>
      <c r="G791" s="42"/>
      <c r="H791" s="42"/>
    </row>
    <row r="792" customHeight="1" spans="1:8">
      <c r="A792" s="232">
        <v>2110602</v>
      </c>
      <c r="B792" s="232" t="s">
        <v>852</v>
      </c>
      <c r="C792" s="135"/>
      <c r="D792" s="135"/>
      <c r="E792" s="150"/>
      <c r="F792" s="135"/>
      <c r="G792" s="42"/>
      <c r="H792" s="42"/>
    </row>
    <row r="793" customHeight="1" spans="1:8">
      <c r="A793" s="232">
        <v>2110603</v>
      </c>
      <c r="B793" s="232" t="s">
        <v>853</v>
      </c>
      <c r="C793" s="135"/>
      <c r="D793" s="135"/>
      <c r="E793" s="150"/>
      <c r="F793" s="135"/>
      <c r="G793" s="42"/>
      <c r="H793" s="42"/>
    </row>
    <row r="794" customHeight="1" spans="1:8">
      <c r="A794" s="232">
        <v>2110604</v>
      </c>
      <c r="B794" s="232" t="s">
        <v>854</v>
      </c>
      <c r="C794" s="135"/>
      <c r="D794" s="135"/>
      <c r="E794" s="150"/>
      <c r="F794" s="135"/>
      <c r="G794" s="42"/>
      <c r="H794" s="42"/>
    </row>
    <row r="795" customHeight="1" spans="1:8">
      <c r="A795" s="232">
        <v>2110605</v>
      </c>
      <c r="B795" s="232" t="s">
        <v>855</v>
      </c>
      <c r="C795" s="135"/>
      <c r="D795" s="135"/>
      <c r="E795" s="150"/>
      <c r="F795" s="135"/>
      <c r="G795" s="42"/>
      <c r="H795" s="42"/>
    </row>
    <row r="796" customHeight="1" spans="1:8">
      <c r="A796" s="232">
        <v>2110699</v>
      </c>
      <c r="B796" s="232" t="s">
        <v>856</v>
      </c>
      <c r="C796" s="135"/>
      <c r="D796" s="135"/>
      <c r="E796" s="150"/>
      <c r="F796" s="135"/>
      <c r="G796" s="42"/>
      <c r="H796" s="42"/>
    </row>
    <row r="797" customHeight="1" spans="1:8">
      <c r="A797" s="232">
        <v>21107</v>
      </c>
      <c r="B797" s="209" t="s">
        <v>857</v>
      </c>
      <c r="C797" s="100">
        <v>0</v>
      </c>
      <c r="D797" s="100">
        <f>SUM(D798:D799)</f>
        <v>0</v>
      </c>
      <c r="E797" s="141">
        <v>0</v>
      </c>
      <c r="F797" s="100">
        <v>0</v>
      </c>
      <c r="G797" s="42"/>
      <c r="H797" s="42"/>
    </row>
    <row r="798" customHeight="1" spans="1:8">
      <c r="A798" s="232">
        <v>2110704</v>
      </c>
      <c r="B798" s="232" t="s">
        <v>858</v>
      </c>
      <c r="C798" s="135"/>
      <c r="D798" s="135"/>
      <c r="E798" s="150"/>
      <c r="F798" s="135"/>
      <c r="G798" s="42"/>
      <c r="H798" s="42"/>
    </row>
    <row r="799" customHeight="1" spans="1:8">
      <c r="A799" s="232">
        <v>2110799</v>
      </c>
      <c r="B799" s="232" t="s">
        <v>859</v>
      </c>
      <c r="C799" s="135"/>
      <c r="D799" s="135"/>
      <c r="E799" s="150"/>
      <c r="F799" s="135"/>
      <c r="G799" s="42"/>
      <c r="H799" s="42"/>
    </row>
    <row r="800" customHeight="1" spans="1:8">
      <c r="A800" s="232">
        <v>21108</v>
      </c>
      <c r="B800" s="209" t="s">
        <v>860</v>
      </c>
      <c r="C800" s="100">
        <v>0</v>
      </c>
      <c r="D800" s="100">
        <f>SUM(D801:D802)</f>
        <v>0</v>
      </c>
      <c r="E800" s="141">
        <v>0</v>
      </c>
      <c r="F800" s="100">
        <v>0</v>
      </c>
      <c r="G800" s="42"/>
      <c r="H800" s="42"/>
    </row>
    <row r="801" customHeight="1" spans="1:8">
      <c r="A801" s="232">
        <v>2110804</v>
      </c>
      <c r="B801" s="232" t="s">
        <v>861</v>
      </c>
      <c r="C801" s="135"/>
      <c r="D801" s="135"/>
      <c r="E801" s="150"/>
      <c r="F801" s="135"/>
      <c r="G801" s="42"/>
      <c r="H801" s="42"/>
    </row>
    <row r="802" customHeight="1" spans="1:8">
      <c r="A802" s="232">
        <v>2110899</v>
      </c>
      <c r="B802" s="232" t="s">
        <v>862</v>
      </c>
      <c r="C802" s="135"/>
      <c r="D802" s="135"/>
      <c r="E802" s="150"/>
      <c r="F802" s="135"/>
      <c r="G802" s="42"/>
      <c r="H802" s="42"/>
    </row>
    <row r="803" customHeight="1" spans="1:8">
      <c r="A803" s="232">
        <v>21109</v>
      </c>
      <c r="B803" s="209" t="s">
        <v>863</v>
      </c>
      <c r="C803" s="100">
        <v>0</v>
      </c>
      <c r="D803" s="100">
        <f>SUM(D804)</f>
        <v>0</v>
      </c>
      <c r="E803" s="141">
        <v>0</v>
      </c>
      <c r="F803" s="100">
        <v>0</v>
      </c>
      <c r="G803" s="42"/>
      <c r="H803" s="42"/>
    </row>
    <row r="804" customHeight="1" spans="1:8">
      <c r="A804" s="232">
        <v>2110901</v>
      </c>
      <c r="B804" s="232" t="s">
        <v>864</v>
      </c>
      <c r="C804" s="135"/>
      <c r="D804" s="135"/>
      <c r="E804" s="150"/>
      <c r="F804" s="135"/>
      <c r="G804" s="42"/>
      <c r="H804" s="42"/>
    </row>
    <row r="805" customHeight="1" spans="1:8">
      <c r="A805" s="232">
        <v>21110</v>
      </c>
      <c r="B805" s="209" t="s">
        <v>865</v>
      </c>
      <c r="C805" s="100">
        <v>0</v>
      </c>
      <c r="D805" s="100">
        <f>SUM(D806)</f>
        <v>0</v>
      </c>
      <c r="E805" s="141">
        <v>40</v>
      </c>
      <c r="F805" s="100">
        <v>40</v>
      </c>
      <c r="G805" s="42">
        <f>ROUND(F805/E805*100,1)</f>
        <v>100</v>
      </c>
      <c r="H805" s="42"/>
    </row>
    <row r="806" customHeight="1" spans="1:8">
      <c r="A806" s="232">
        <v>2111001</v>
      </c>
      <c r="B806" s="232" t="s">
        <v>866</v>
      </c>
      <c r="C806" s="135"/>
      <c r="D806" s="135"/>
      <c r="E806" s="150"/>
      <c r="F806" s="135">
        <v>40</v>
      </c>
      <c r="G806" s="42"/>
      <c r="H806" s="42"/>
    </row>
    <row r="807" customHeight="1" spans="1:8">
      <c r="A807" s="232">
        <v>21111</v>
      </c>
      <c r="B807" s="209" t="s">
        <v>867</v>
      </c>
      <c r="C807" s="100">
        <v>0</v>
      </c>
      <c r="D807" s="100">
        <f>SUM(D808:D812)</f>
        <v>0</v>
      </c>
      <c r="E807" s="141">
        <v>0</v>
      </c>
      <c r="F807" s="100">
        <v>0</v>
      </c>
      <c r="G807" s="42"/>
      <c r="H807" s="42"/>
    </row>
    <row r="808" customHeight="1" spans="1:8">
      <c r="A808" s="232">
        <v>2111101</v>
      </c>
      <c r="B808" s="232" t="s">
        <v>868</v>
      </c>
      <c r="C808" s="135"/>
      <c r="D808" s="135"/>
      <c r="E808" s="150"/>
      <c r="F808" s="135"/>
      <c r="G808" s="42"/>
      <c r="H808" s="42"/>
    </row>
    <row r="809" customHeight="1" spans="1:8">
      <c r="A809" s="232">
        <v>2111102</v>
      </c>
      <c r="B809" s="232" t="s">
        <v>869</v>
      </c>
      <c r="C809" s="135"/>
      <c r="D809" s="135"/>
      <c r="E809" s="150"/>
      <c r="F809" s="135"/>
      <c r="G809" s="42"/>
      <c r="H809" s="42"/>
    </row>
    <row r="810" customHeight="1" spans="1:8">
      <c r="A810" s="232">
        <v>2111103</v>
      </c>
      <c r="B810" s="232" t="s">
        <v>870</v>
      </c>
      <c r="C810" s="135"/>
      <c r="D810" s="135"/>
      <c r="E810" s="150"/>
      <c r="F810" s="135"/>
      <c r="G810" s="42"/>
      <c r="H810" s="42"/>
    </row>
    <row r="811" customHeight="1" spans="1:8">
      <c r="A811" s="232">
        <v>2111104</v>
      </c>
      <c r="B811" s="232" t="s">
        <v>871</v>
      </c>
      <c r="C811" s="135"/>
      <c r="D811" s="135"/>
      <c r="E811" s="150"/>
      <c r="F811" s="135"/>
      <c r="G811" s="42"/>
      <c r="H811" s="42"/>
    </row>
    <row r="812" customHeight="1" spans="1:8">
      <c r="A812" s="232">
        <v>2111199</v>
      </c>
      <c r="B812" s="232" t="s">
        <v>872</v>
      </c>
      <c r="C812" s="135"/>
      <c r="D812" s="135"/>
      <c r="E812" s="150"/>
      <c r="F812" s="135"/>
      <c r="G812" s="42"/>
      <c r="H812" s="42"/>
    </row>
    <row r="813" customHeight="1" spans="1:8">
      <c r="A813" s="232">
        <v>21112</v>
      </c>
      <c r="B813" s="209" t="s">
        <v>873</v>
      </c>
      <c r="C813" s="100">
        <v>25</v>
      </c>
      <c r="D813" s="100">
        <f>SUM(D814)</f>
        <v>0</v>
      </c>
      <c r="E813" s="141">
        <v>0</v>
      </c>
      <c r="F813" s="100">
        <v>0</v>
      </c>
      <c r="G813" s="42"/>
      <c r="H813" s="42">
        <f>ROUND((F813-C813)/C813*100,1)</f>
        <v>-100</v>
      </c>
    </row>
    <row r="814" customHeight="1" spans="1:8">
      <c r="A814" s="232">
        <v>2111201</v>
      </c>
      <c r="B814" s="232" t="s">
        <v>874</v>
      </c>
      <c r="C814" s="135">
        <v>25</v>
      </c>
      <c r="D814" s="135"/>
      <c r="E814" s="150"/>
      <c r="F814" s="135"/>
      <c r="G814" s="42"/>
      <c r="H814" s="42">
        <f>ROUND((F814-C814)/C814*100,1)</f>
        <v>-100</v>
      </c>
    </row>
    <row r="815" customHeight="1" spans="1:8">
      <c r="A815" s="232">
        <v>21113</v>
      </c>
      <c r="B815" s="209" t="s">
        <v>875</v>
      </c>
      <c r="C815" s="100">
        <v>0</v>
      </c>
      <c r="D815" s="100">
        <f>SUM(D816)</f>
        <v>0</v>
      </c>
      <c r="E815" s="141">
        <v>0</v>
      </c>
      <c r="F815" s="100">
        <v>0</v>
      </c>
      <c r="G815" s="42"/>
      <c r="H815" s="42"/>
    </row>
    <row r="816" customHeight="1" spans="1:8">
      <c r="A816" s="232">
        <v>2111301</v>
      </c>
      <c r="B816" s="232" t="s">
        <v>876</v>
      </c>
      <c r="C816" s="135"/>
      <c r="D816" s="135"/>
      <c r="E816" s="150"/>
      <c r="F816" s="135"/>
      <c r="G816" s="42"/>
      <c r="H816" s="42"/>
    </row>
    <row r="817" customHeight="1" spans="1:8">
      <c r="A817" s="232">
        <v>21114</v>
      </c>
      <c r="B817" s="209" t="s">
        <v>877</v>
      </c>
      <c r="C817" s="100">
        <v>0</v>
      </c>
      <c r="D817" s="100">
        <f>SUM(D818:D827)</f>
        <v>0</v>
      </c>
      <c r="E817" s="141">
        <v>0</v>
      </c>
      <c r="F817" s="100">
        <v>0</v>
      </c>
      <c r="G817" s="42"/>
      <c r="H817" s="42"/>
    </row>
    <row r="818" customHeight="1" spans="1:8">
      <c r="A818" s="232">
        <v>2111401</v>
      </c>
      <c r="B818" s="232" t="s">
        <v>270</v>
      </c>
      <c r="C818" s="135"/>
      <c r="D818" s="135"/>
      <c r="E818" s="150"/>
      <c r="F818" s="135"/>
      <c r="G818" s="42"/>
      <c r="H818" s="42"/>
    </row>
    <row r="819" customHeight="1" spans="1:8">
      <c r="A819" s="232">
        <v>2111402</v>
      </c>
      <c r="B819" s="232" t="s">
        <v>271</v>
      </c>
      <c r="C819" s="135"/>
      <c r="D819" s="135"/>
      <c r="E819" s="150"/>
      <c r="F819" s="135"/>
      <c r="G819" s="42"/>
      <c r="H819" s="42"/>
    </row>
    <row r="820" customHeight="1" spans="1:8">
      <c r="A820" s="232">
        <v>2111403</v>
      </c>
      <c r="B820" s="232" t="s">
        <v>272</v>
      </c>
      <c r="C820" s="135"/>
      <c r="D820" s="135"/>
      <c r="E820" s="150"/>
      <c r="F820" s="135"/>
      <c r="G820" s="42"/>
      <c r="H820" s="42"/>
    </row>
    <row r="821" customHeight="1" spans="1:8">
      <c r="A821" s="232">
        <v>2111406</v>
      </c>
      <c r="B821" s="232" t="s">
        <v>878</v>
      </c>
      <c r="C821" s="135"/>
      <c r="D821" s="135"/>
      <c r="E821" s="150"/>
      <c r="F821" s="135"/>
      <c r="G821" s="42"/>
      <c r="H821" s="42"/>
    </row>
    <row r="822" customHeight="1" spans="1:8">
      <c r="A822" s="232">
        <v>2111407</v>
      </c>
      <c r="B822" s="232" t="s">
        <v>879</v>
      </c>
      <c r="C822" s="135"/>
      <c r="D822" s="135"/>
      <c r="E822" s="150"/>
      <c r="F822" s="135"/>
      <c r="G822" s="42"/>
      <c r="H822" s="42"/>
    </row>
    <row r="823" customHeight="1" spans="1:8">
      <c r="A823" s="232">
        <v>2111408</v>
      </c>
      <c r="B823" s="232" t="s">
        <v>880</v>
      </c>
      <c r="C823" s="135"/>
      <c r="D823" s="135"/>
      <c r="E823" s="150"/>
      <c r="F823" s="135"/>
      <c r="G823" s="42"/>
      <c r="H823" s="42"/>
    </row>
    <row r="824" customHeight="1" spans="1:8">
      <c r="A824" s="232">
        <v>2111411</v>
      </c>
      <c r="B824" s="232" t="s">
        <v>311</v>
      </c>
      <c r="C824" s="135"/>
      <c r="D824" s="135"/>
      <c r="E824" s="150"/>
      <c r="F824" s="135"/>
      <c r="G824" s="42"/>
      <c r="H824" s="42"/>
    </row>
    <row r="825" customHeight="1" spans="1:8">
      <c r="A825" s="232">
        <v>2111413</v>
      </c>
      <c r="B825" s="232" t="s">
        <v>881</v>
      </c>
      <c r="C825" s="135"/>
      <c r="D825" s="135"/>
      <c r="E825" s="150"/>
      <c r="F825" s="135"/>
      <c r="G825" s="42"/>
      <c r="H825" s="42"/>
    </row>
    <row r="826" customHeight="1" spans="1:8">
      <c r="A826" s="232">
        <v>2111450</v>
      </c>
      <c r="B826" s="232" t="s">
        <v>279</v>
      </c>
      <c r="C826" s="135"/>
      <c r="D826" s="135"/>
      <c r="E826" s="150"/>
      <c r="F826" s="135"/>
      <c r="G826" s="42"/>
      <c r="H826" s="42"/>
    </row>
    <row r="827" customHeight="1" spans="1:8">
      <c r="A827" s="232">
        <v>2111499</v>
      </c>
      <c r="B827" s="232" t="s">
        <v>882</v>
      </c>
      <c r="C827" s="135"/>
      <c r="D827" s="135"/>
      <c r="E827" s="150"/>
      <c r="F827" s="135"/>
      <c r="G827" s="42"/>
      <c r="H827" s="42"/>
    </row>
    <row r="828" customHeight="1" spans="1:8">
      <c r="A828" s="232">
        <v>21199</v>
      </c>
      <c r="B828" s="209" t="s">
        <v>883</v>
      </c>
      <c r="C828" s="100">
        <v>278</v>
      </c>
      <c r="D828" s="100">
        <f>SUM(D829)</f>
        <v>0</v>
      </c>
      <c r="E828" s="141">
        <v>6757</v>
      </c>
      <c r="F828" s="100">
        <v>3170</v>
      </c>
      <c r="G828" s="42">
        <f>ROUND(F828/E828*100,1)</f>
        <v>46.9</v>
      </c>
      <c r="H828" s="42">
        <f t="shared" ref="H828:H833" si="9">ROUND((F828-C828)/C828*100,1)</f>
        <v>1040.3</v>
      </c>
    </row>
    <row r="829" customHeight="1" spans="1:8">
      <c r="A829" s="232">
        <v>2119999</v>
      </c>
      <c r="B829" s="232" t="s">
        <v>884</v>
      </c>
      <c r="C829" s="135">
        <v>278</v>
      </c>
      <c r="D829" s="135"/>
      <c r="E829" s="150"/>
      <c r="F829" s="135">
        <v>3170</v>
      </c>
      <c r="G829" s="42"/>
      <c r="H829" s="42">
        <f t="shared" si="9"/>
        <v>1040.3</v>
      </c>
    </row>
    <row r="830" customHeight="1" spans="1:8">
      <c r="A830" s="232">
        <v>212</v>
      </c>
      <c r="B830" s="209" t="s">
        <v>885</v>
      </c>
      <c r="C830" s="100">
        <v>4618</v>
      </c>
      <c r="D830" s="100">
        <f>SUM(D831,D842,D844,D847,D849,D851)</f>
        <v>6570</v>
      </c>
      <c r="E830" s="141">
        <v>9420</v>
      </c>
      <c r="F830" s="100">
        <v>8820</v>
      </c>
      <c r="G830" s="42">
        <f>ROUND(F830/E830*100,1)</f>
        <v>93.6</v>
      </c>
      <c r="H830" s="42">
        <f t="shared" si="9"/>
        <v>91</v>
      </c>
    </row>
    <row r="831" customHeight="1" spans="1:8">
      <c r="A831" s="232">
        <v>21201</v>
      </c>
      <c r="B831" s="209" t="s">
        <v>886</v>
      </c>
      <c r="C831" s="100">
        <v>2275</v>
      </c>
      <c r="D831" s="100">
        <f>SUM(D832:D841)</f>
        <v>2030</v>
      </c>
      <c r="E831" s="141">
        <v>1945</v>
      </c>
      <c r="F831" s="100">
        <v>1945</v>
      </c>
      <c r="G831" s="42">
        <f>ROUND(F831/E831*100,1)</f>
        <v>100</v>
      </c>
      <c r="H831" s="42">
        <f t="shared" si="9"/>
        <v>-14.5</v>
      </c>
    </row>
    <row r="832" customHeight="1" spans="1:8">
      <c r="A832" s="232">
        <v>2120101</v>
      </c>
      <c r="B832" s="232" t="s">
        <v>270</v>
      </c>
      <c r="C832" s="135">
        <v>759</v>
      </c>
      <c r="D832" s="135">
        <v>807</v>
      </c>
      <c r="E832" s="150"/>
      <c r="F832" s="135">
        <v>874</v>
      </c>
      <c r="G832" s="42"/>
      <c r="H832" s="42">
        <f t="shared" si="9"/>
        <v>15.2</v>
      </c>
    </row>
    <row r="833" customHeight="1" spans="1:8">
      <c r="A833" s="232">
        <v>2120102</v>
      </c>
      <c r="B833" s="232" t="s">
        <v>271</v>
      </c>
      <c r="C833" s="135">
        <v>153</v>
      </c>
      <c r="D833" s="135"/>
      <c r="E833" s="150"/>
      <c r="F833" s="135"/>
      <c r="G833" s="42"/>
      <c r="H833" s="42">
        <f t="shared" si="9"/>
        <v>-100</v>
      </c>
    </row>
    <row r="834" customHeight="1" spans="1:8">
      <c r="A834" s="232">
        <v>2120103</v>
      </c>
      <c r="B834" s="232" t="s">
        <v>272</v>
      </c>
      <c r="C834" s="135"/>
      <c r="D834" s="135"/>
      <c r="E834" s="150"/>
      <c r="F834" s="135"/>
      <c r="G834" s="42"/>
      <c r="H834" s="42"/>
    </row>
    <row r="835" customHeight="1" spans="1:8">
      <c r="A835" s="232">
        <v>2120104</v>
      </c>
      <c r="B835" s="232" t="s">
        <v>887</v>
      </c>
      <c r="C835" s="135">
        <v>568</v>
      </c>
      <c r="D835" s="135">
        <v>584</v>
      </c>
      <c r="E835" s="150"/>
      <c r="F835" s="135">
        <v>519</v>
      </c>
      <c r="G835" s="42"/>
      <c r="H835" s="42">
        <f>ROUND((F835-C835)/C835*100,1)</f>
        <v>-8.6</v>
      </c>
    </row>
    <row r="836" customHeight="1" spans="1:8">
      <c r="A836" s="232">
        <v>2120105</v>
      </c>
      <c r="B836" s="232" t="s">
        <v>888</v>
      </c>
      <c r="C836" s="135"/>
      <c r="D836" s="135"/>
      <c r="E836" s="150"/>
      <c r="F836" s="135"/>
      <c r="G836" s="42"/>
      <c r="H836" s="42"/>
    </row>
    <row r="837" customHeight="1" spans="1:8">
      <c r="A837" s="232">
        <v>2120106</v>
      </c>
      <c r="B837" s="232" t="s">
        <v>889</v>
      </c>
      <c r="C837" s="135">
        <v>48</v>
      </c>
      <c r="D837" s="135"/>
      <c r="E837" s="150"/>
      <c r="F837" s="135"/>
      <c r="G837" s="42"/>
      <c r="H837" s="42">
        <f>ROUND((F837-C837)/C837*100,1)</f>
        <v>-100</v>
      </c>
    </row>
    <row r="838" customHeight="1" spans="1:8">
      <c r="A838" s="232">
        <v>2120107</v>
      </c>
      <c r="B838" s="232" t="s">
        <v>890</v>
      </c>
      <c r="C838" s="135">
        <v>505</v>
      </c>
      <c r="D838" s="135">
        <v>575</v>
      </c>
      <c r="E838" s="150"/>
      <c r="F838" s="135">
        <v>425</v>
      </c>
      <c r="G838" s="42"/>
      <c r="H838" s="42">
        <f>ROUND((F838-C838)/C838*100,1)</f>
        <v>-15.8</v>
      </c>
    </row>
    <row r="839" customHeight="1" spans="1:8">
      <c r="A839" s="232">
        <v>2120109</v>
      </c>
      <c r="B839" s="232" t="s">
        <v>891</v>
      </c>
      <c r="C839" s="135">
        <v>149</v>
      </c>
      <c r="D839" s="135"/>
      <c r="E839" s="150"/>
      <c r="F839" s="135"/>
      <c r="G839" s="42"/>
      <c r="H839" s="42">
        <f>ROUND((F839-C839)/C839*100,1)</f>
        <v>-100</v>
      </c>
    </row>
    <row r="840" customHeight="1" spans="1:8">
      <c r="A840" s="232">
        <v>2120110</v>
      </c>
      <c r="B840" s="232" t="s">
        <v>892</v>
      </c>
      <c r="C840" s="135"/>
      <c r="D840" s="135"/>
      <c r="E840" s="150"/>
      <c r="F840" s="135"/>
      <c r="G840" s="42"/>
      <c r="H840" s="42"/>
    </row>
    <row r="841" customHeight="1" spans="1:8">
      <c r="A841" s="232">
        <v>2120199</v>
      </c>
      <c r="B841" s="232" t="s">
        <v>893</v>
      </c>
      <c r="C841" s="135">
        <v>93</v>
      </c>
      <c r="D841" s="135">
        <v>64</v>
      </c>
      <c r="E841" s="150"/>
      <c r="F841" s="135">
        <v>127</v>
      </c>
      <c r="G841" s="42"/>
      <c r="H841" s="42">
        <f>ROUND((F841-C841)/C841*100,1)</f>
        <v>36.6</v>
      </c>
    </row>
    <row r="842" customHeight="1" spans="1:8">
      <c r="A842" s="232">
        <v>21202</v>
      </c>
      <c r="B842" s="209" t="s">
        <v>894</v>
      </c>
      <c r="C842" s="100">
        <v>129</v>
      </c>
      <c r="D842" s="100">
        <f>SUM(D843)</f>
        <v>12</v>
      </c>
      <c r="E842" s="141">
        <v>49</v>
      </c>
      <c r="F842" s="100">
        <v>49</v>
      </c>
      <c r="G842" s="42">
        <f>ROUND(F842/E842*100,1)</f>
        <v>100</v>
      </c>
      <c r="H842" s="42">
        <f>ROUND((F842-C842)/C842*100,1)</f>
        <v>-62</v>
      </c>
    </row>
    <row r="843" customHeight="1" spans="1:8">
      <c r="A843" s="232">
        <v>2120201</v>
      </c>
      <c r="B843" s="232" t="s">
        <v>895</v>
      </c>
      <c r="C843" s="135">
        <v>129</v>
      </c>
      <c r="D843" s="135">
        <v>12</v>
      </c>
      <c r="E843" s="150"/>
      <c r="F843" s="135">
        <v>49</v>
      </c>
      <c r="G843" s="42"/>
      <c r="H843" s="42">
        <f>ROUND((F843-C843)/C843*100,1)</f>
        <v>-62</v>
      </c>
    </row>
    <row r="844" customHeight="1" spans="1:8">
      <c r="A844" s="232">
        <v>21203</v>
      </c>
      <c r="B844" s="209" t="s">
        <v>896</v>
      </c>
      <c r="C844" s="100">
        <v>818</v>
      </c>
      <c r="D844" s="100">
        <f>SUM(D845:D846)</f>
        <v>2243</v>
      </c>
      <c r="E844" s="141">
        <v>5880</v>
      </c>
      <c r="F844" s="100">
        <v>5280</v>
      </c>
      <c r="G844" s="42">
        <f>ROUND(F844/E844*100,1)</f>
        <v>89.8</v>
      </c>
      <c r="H844" s="42">
        <f>ROUND((F844-C844)/C844*100,1)</f>
        <v>545.5</v>
      </c>
    </row>
    <row r="845" customHeight="1" spans="1:8">
      <c r="A845" s="232">
        <v>2120303</v>
      </c>
      <c r="B845" s="232" t="s">
        <v>897</v>
      </c>
      <c r="C845" s="135"/>
      <c r="D845" s="135"/>
      <c r="E845" s="150"/>
      <c r="F845" s="135">
        <v>549</v>
      </c>
      <c r="G845" s="42"/>
      <c r="H845" s="42"/>
    </row>
    <row r="846" customHeight="1" spans="1:8">
      <c r="A846" s="232">
        <v>2120399</v>
      </c>
      <c r="B846" s="232" t="s">
        <v>898</v>
      </c>
      <c r="C846" s="135">
        <v>818</v>
      </c>
      <c r="D846" s="135">
        <v>2243</v>
      </c>
      <c r="E846" s="150"/>
      <c r="F846" s="135">
        <v>4731</v>
      </c>
      <c r="G846" s="42"/>
      <c r="H846" s="42">
        <f>ROUND((F846-C846)/C846*100,1)</f>
        <v>478.4</v>
      </c>
    </row>
    <row r="847" customHeight="1" spans="1:8">
      <c r="A847" s="232">
        <v>21205</v>
      </c>
      <c r="B847" s="209" t="s">
        <v>899</v>
      </c>
      <c r="C847" s="100">
        <v>1076</v>
      </c>
      <c r="D847" s="100">
        <f>SUM(D848)</f>
        <v>754</v>
      </c>
      <c r="E847" s="141">
        <v>1109</v>
      </c>
      <c r="F847" s="100">
        <v>1109</v>
      </c>
      <c r="G847" s="42">
        <f>ROUND(F847/E847*100,1)</f>
        <v>100</v>
      </c>
      <c r="H847" s="42">
        <f>ROUND((F847-C847)/C847*100,1)</f>
        <v>3.1</v>
      </c>
    </row>
    <row r="848" customHeight="1" spans="1:8">
      <c r="A848" s="232">
        <v>2120501</v>
      </c>
      <c r="B848" s="232" t="s">
        <v>900</v>
      </c>
      <c r="C848" s="135">
        <v>1076</v>
      </c>
      <c r="D848" s="135">
        <v>754</v>
      </c>
      <c r="E848" s="150"/>
      <c r="F848" s="135">
        <v>1109</v>
      </c>
      <c r="G848" s="42"/>
      <c r="H848" s="42">
        <f>ROUND((F848-C848)/C848*100,1)</f>
        <v>3.1</v>
      </c>
    </row>
    <row r="849" customHeight="1" spans="1:8">
      <c r="A849" s="232">
        <v>21206</v>
      </c>
      <c r="B849" s="209" t="s">
        <v>901</v>
      </c>
      <c r="C849" s="100">
        <v>0</v>
      </c>
      <c r="D849" s="100">
        <f>SUM(D850)</f>
        <v>0</v>
      </c>
      <c r="E849" s="141">
        <v>0</v>
      </c>
      <c r="F849" s="100">
        <v>0</v>
      </c>
      <c r="G849" s="42"/>
      <c r="H849" s="42"/>
    </row>
    <row r="850" customHeight="1" spans="1:8">
      <c r="A850" s="232">
        <v>2120601</v>
      </c>
      <c r="B850" s="232" t="s">
        <v>902</v>
      </c>
      <c r="C850" s="135"/>
      <c r="D850" s="135"/>
      <c r="E850" s="150"/>
      <c r="F850" s="135"/>
      <c r="G850" s="42"/>
      <c r="H850" s="42"/>
    </row>
    <row r="851" customHeight="1" spans="1:8">
      <c r="A851" s="232">
        <v>21299</v>
      </c>
      <c r="B851" s="209" t="s">
        <v>903</v>
      </c>
      <c r="C851" s="100">
        <v>320</v>
      </c>
      <c r="D851" s="100">
        <f>SUM(D852)</f>
        <v>1531</v>
      </c>
      <c r="E851" s="141">
        <v>437</v>
      </c>
      <c r="F851" s="100">
        <v>437</v>
      </c>
      <c r="G851" s="42">
        <f>ROUND(F851/E851*100,1)</f>
        <v>100</v>
      </c>
      <c r="H851" s="42">
        <f t="shared" ref="H851:H856" si="10">ROUND((F851-C851)/C851*100,1)</f>
        <v>36.6</v>
      </c>
    </row>
    <row r="852" customHeight="1" spans="1:8">
      <c r="A852" s="232">
        <v>2129999</v>
      </c>
      <c r="B852" s="232" t="s">
        <v>904</v>
      </c>
      <c r="C852" s="135">
        <v>320</v>
      </c>
      <c r="D852" s="135">
        <v>1531</v>
      </c>
      <c r="E852" s="150"/>
      <c r="F852" s="135">
        <v>437</v>
      </c>
      <c r="G852" s="42"/>
      <c r="H852" s="42">
        <f t="shared" si="10"/>
        <v>36.6</v>
      </c>
    </row>
    <row r="853" customHeight="1" spans="1:8">
      <c r="A853" s="232">
        <v>213</v>
      </c>
      <c r="B853" s="209" t="s">
        <v>905</v>
      </c>
      <c r="C853" s="100">
        <v>38575</v>
      </c>
      <c r="D853" s="100">
        <f>SUM(D854,D880,D902,D930,D941,D948,D954,D957)</f>
        <v>29051</v>
      </c>
      <c r="E853" s="141">
        <v>49155</v>
      </c>
      <c r="F853" s="100">
        <v>45851</v>
      </c>
      <c r="G853" s="42">
        <f>ROUND(F853/E853*100,1)</f>
        <v>93.3</v>
      </c>
      <c r="H853" s="42">
        <f t="shared" si="10"/>
        <v>18.9</v>
      </c>
    </row>
    <row r="854" customHeight="1" spans="1:8">
      <c r="A854" s="232">
        <v>21301</v>
      </c>
      <c r="B854" s="209" t="s">
        <v>906</v>
      </c>
      <c r="C854" s="100">
        <v>8749</v>
      </c>
      <c r="D854" s="100">
        <f>SUM(D855:D879)</f>
        <v>6613</v>
      </c>
      <c r="E854" s="141">
        <v>7418</v>
      </c>
      <c r="F854" s="100">
        <v>6928</v>
      </c>
      <c r="G854" s="42">
        <f>ROUND(F854/E854*100,1)</f>
        <v>93.4</v>
      </c>
      <c r="H854" s="42">
        <f t="shared" si="10"/>
        <v>-20.8</v>
      </c>
    </row>
    <row r="855" customHeight="1" spans="1:8">
      <c r="A855" s="232">
        <v>2130101</v>
      </c>
      <c r="B855" s="232" t="s">
        <v>270</v>
      </c>
      <c r="C855" s="135">
        <v>2097</v>
      </c>
      <c r="D855" s="135">
        <v>1654</v>
      </c>
      <c r="E855" s="150"/>
      <c r="F855" s="135">
        <v>2014</v>
      </c>
      <c r="G855" s="42"/>
      <c r="H855" s="42">
        <f t="shared" si="10"/>
        <v>-4</v>
      </c>
    </row>
    <row r="856" customHeight="1" spans="1:8">
      <c r="A856" s="232">
        <v>2130102</v>
      </c>
      <c r="B856" s="232" t="s">
        <v>271</v>
      </c>
      <c r="C856" s="135">
        <v>163</v>
      </c>
      <c r="D856" s="135">
        <v>88</v>
      </c>
      <c r="E856" s="150"/>
      <c r="F856" s="135">
        <v>77</v>
      </c>
      <c r="G856" s="42"/>
      <c r="H856" s="42">
        <f t="shared" si="10"/>
        <v>-52.8</v>
      </c>
    </row>
    <row r="857" customHeight="1" spans="1:8">
      <c r="A857" s="232">
        <v>2130103</v>
      </c>
      <c r="B857" s="232" t="s">
        <v>272</v>
      </c>
      <c r="C857" s="135"/>
      <c r="D857" s="135"/>
      <c r="E857" s="150"/>
      <c r="F857" s="135">
        <v>5</v>
      </c>
      <c r="G857" s="42"/>
      <c r="H857" s="42"/>
    </row>
    <row r="858" customHeight="1" spans="1:8">
      <c r="A858" s="232">
        <v>2130104</v>
      </c>
      <c r="B858" s="232" t="s">
        <v>279</v>
      </c>
      <c r="C858" s="135">
        <v>47</v>
      </c>
      <c r="D858" s="135"/>
      <c r="E858" s="150"/>
      <c r="F858" s="135"/>
      <c r="G858" s="42"/>
      <c r="H858" s="42">
        <f>ROUND((F858-C858)/C858*100,1)</f>
        <v>-100</v>
      </c>
    </row>
    <row r="859" customHeight="1" spans="1:8">
      <c r="A859" s="232">
        <v>2130105</v>
      </c>
      <c r="B859" s="232" t="s">
        <v>907</v>
      </c>
      <c r="C859" s="135"/>
      <c r="D859" s="135"/>
      <c r="E859" s="150"/>
      <c r="F859" s="135"/>
      <c r="G859" s="42"/>
      <c r="H859" s="42"/>
    </row>
    <row r="860" customHeight="1" spans="1:8">
      <c r="A860" s="232">
        <v>2130106</v>
      </c>
      <c r="B860" s="232" t="s">
        <v>908</v>
      </c>
      <c r="C860" s="135">
        <v>72</v>
      </c>
      <c r="D860" s="135">
        <v>165</v>
      </c>
      <c r="E860" s="150"/>
      <c r="F860" s="135">
        <v>76</v>
      </c>
      <c r="G860" s="42"/>
      <c r="H860" s="42">
        <f>ROUND((F860-C860)/C860*100,1)</f>
        <v>5.6</v>
      </c>
    </row>
    <row r="861" customHeight="1" spans="1:8">
      <c r="A861" s="232">
        <v>2130108</v>
      </c>
      <c r="B861" s="232" t="s">
        <v>909</v>
      </c>
      <c r="C861" s="135">
        <v>183</v>
      </c>
      <c r="D861" s="135">
        <v>450</v>
      </c>
      <c r="E861" s="150"/>
      <c r="F861" s="135">
        <v>315</v>
      </c>
      <c r="G861" s="42"/>
      <c r="H861" s="42">
        <f>ROUND((F861-C861)/C861*100,1)</f>
        <v>72.1</v>
      </c>
    </row>
    <row r="862" customHeight="1" spans="1:8">
      <c r="A862" s="232">
        <v>2130109</v>
      </c>
      <c r="B862" s="232" t="s">
        <v>910</v>
      </c>
      <c r="C862" s="135">
        <v>37</v>
      </c>
      <c r="D862" s="135">
        <v>19</v>
      </c>
      <c r="E862" s="150"/>
      <c r="F862" s="135">
        <v>10</v>
      </c>
      <c r="G862" s="42"/>
      <c r="H862" s="42">
        <f>ROUND((F862-C862)/C862*100,1)</f>
        <v>-73</v>
      </c>
    </row>
    <row r="863" customHeight="1" spans="1:8">
      <c r="A863" s="232">
        <v>2130110</v>
      </c>
      <c r="B863" s="232" t="s">
        <v>911</v>
      </c>
      <c r="C863" s="135">
        <v>2</v>
      </c>
      <c r="D863" s="135">
        <v>1</v>
      </c>
      <c r="E863" s="150"/>
      <c r="F863" s="135"/>
      <c r="G863" s="42"/>
      <c r="H863" s="42">
        <f>ROUND((F863-C863)/C863*100,1)</f>
        <v>-100</v>
      </c>
    </row>
    <row r="864" customHeight="1" spans="1:8">
      <c r="A864" s="232">
        <v>2130111</v>
      </c>
      <c r="B864" s="232" t="s">
        <v>912</v>
      </c>
      <c r="C864" s="135">
        <v>1</v>
      </c>
      <c r="D864" s="135">
        <v>5</v>
      </c>
      <c r="E864" s="150"/>
      <c r="F864" s="135">
        <v>2</v>
      </c>
      <c r="G864" s="42"/>
      <c r="H864" s="42">
        <f>ROUND((F864-C864)/C864*100,1)</f>
        <v>100</v>
      </c>
    </row>
    <row r="865" customHeight="1" spans="1:8">
      <c r="A865" s="232">
        <v>2130112</v>
      </c>
      <c r="B865" s="232" t="s">
        <v>913</v>
      </c>
      <c r="C865" s="135"/>
      <c r="D865" s="135">
        <v>4</v>
      </c>
      <c r="E865" s="150"/>
      <c r="F865" s="135">
        <v>4</v>
      </c>
      <c r="G865" s="42"/>
      <c r="H865" s="42"/>
    </row>
    <row r="866" customHeight="1" spans="1:8">
      <c r="A866" s="232">
        <v>2130114</v>
      </c>
      <c r="B866" s="232" t="s">
        <v>914</v>
      </c>
      <c r="C866" s="135">
        <v>10</v>
      </c>
      <c r="D866" s="135"/>
      <c r="E866" s="150"/>
      <c r="F866" s="135"/>
      <c r="G866" s="42"/>
      <c r="H866" s="42">
        <f t="shared" ref="H866:H932" si="11">ROUND((F866-C866)/C866*100,1)</f>
        <v>-100</v>
      </c>
    </row>
    <row r="867" customHeight="1" spans="1:8">
      <c r="A867" s="232">
        <v>2130119</v>
      </c>
      <c r="B867" s="232" t="s">
        <v>915</v>
      </c>
      <c r="C867" s="135">
        <v>38</v>
      </c>
      <c r="D867" s="135"/>
      <c r="E867" s="150"/>
      <c r="F867" s="135">
        <v>329</v>
      </c>
      <c r="G867" s="42"/>
      <c r="H867" s="42">
        <f t="shared" si="11"/>
        <v>765.8</v>
      </c>
    </row>
    <row r="868" customHeight="1" spans="1:8">
      <c r="A868" s="232">
        <v>2130120</v>
      </c>
      <c r="B868" s="232" t="s">
        <v>916</v>
      </c>
      <c r="C868" s="135"/>
      <c r="D868" s="135">
        <v>1598</v>
      </c>
      <c r="E868" s="150"/>
      <c r="F868" s="135">
        <v>1600</v>
      </c>
      <c r="G868" s="42"/>
      <c r="H868" s="42"/>
    </row>
    <row r="869" customHeight="1" spans="1:8">
      <c r="A869" s="232">
        <v>2130121</v>
      </c>
      <c r="B869" s="232" t="s">
        <v>917</v>
      </c>
      <c r="C869" s="135">
        <v>35</v>
      </c>
      <c r="D869" s="135"/>
      <c r="E869" s="150"/>
      <c r="F869" s="135"/>
      <c r="G869" s="42"/>
      <c r="H869" s="42">
        <f t="shared" si="11"/>
        <v>-100</v>
      </c>
    </row>
    <row r="870" customHeight="1" spans="1:8">
      <c r="A870" s="232">
        <v>2130122</v>
      </c>
      <c r="B870" s="232" t="s">
        <v>918</v>
      </c>
      <c r="C870" s="135">
        <v>3894</v>
      </c>
      <c r="D870" s="135">
        <v>1839</v>
      </c>
      <c r="E870" s="150"/>
      <c r="F870" s="135">
        <v>1697</v>
      </c>
      <c r="G870" s="42"/>
      <c r="H870" s="42">
        <f t="shared" si="11"/>
        <v>-56.4</v>
      </c>
    </row>
    <row r="871" customHeight="1" spans="1:8">
      <c r="A871" s="232">
        <v>2130124</v>
      </c>
      <c r="B871" s="232" t="s">
        <v>919</v>
      </c>
      <c r="C871" s="135">
        <v>98</v>
      </c>
      <c r="D871" s="135">
        <v>22</v>
      </c>
      <c r="E871" s="150"/>
      <c r="F871" s="135">
        <v>52</v>
      </c>
      <c r="G871" s="42"/>
      <c r="H871" s="42">
        <f t="shared" si="11"/>
        <v>-46.9</v>
      </c>
    </row>
    <row r="872" customHeight="1" spans="1:8">
      <c r="A872" s="232">
        <v>2130125</v>
      </c>
      <c r="B872" s="232" t="s">
        <v>920</v>
      </c>
      <c r="C872" s="135">
        <v>296</v>
      </c>
      <c r="D872" s="135"/>
      <c r="E872" s="150"/>
      <c r="F872" s="135"/>
      <c r="G872" s="42"/>
      <c r="H872" s="42">
        <f t="shared" si="11"/>
        <v>-100</v>
      </c>
    </row>
    <row r="873" customHeight="1" spans="1:8">
      <c r="A873" s="232">
        <v>2130126</v>
      </c>
      <c r="B873" s="232" t="s">
        <v>921</v>
      </c>
      <c r="C873" s="135"/>
      <c r="D873" s="135"/>
      <c r="E873" s="150"/>
      <c r="F873" s="135"/>
      <c r="G873" s="42"/>
      <c r="H873" s="42"/>
    </row>
    <row r="874" customHeight="1" spans="1:8">
      <c r="A874" s="232">
        <v>2130135</v>
      </c>
      <c r="B874" s="232" t="s">
        <v>922</v>
      </c>
      <c r="C874" s="135">
        <v>8</v>
      </c>
      <c r="D874" s="135">
        <v>20</v>
      </c>
      <c r="E874" s="150"/>
      <c r="F874" s="135">
        <v>1</v>
      </c>
      <c r="G874" s="42"/>
      <c r="H874" s="42">
        <f t="shared" si="11"/>
        <v>-87.5</v>
      </c>
    </row>
    <row r="875" customHeight="1" spans="1:8">
      <c r="A875" s="232">
        <v>2130142</v>
      </c>
      <c r="B875" s="232" t="s">
        <v>923</v>
      </c>
      <c r="C875" s="135"/>
      <c r="D875" s="135"/>
      <c r="E875" s="150"/>
      <c r="F875" s="135"/>
      <c r="G875" s="42"/>
      <c r="H875" s="42"/>
    </row>
    <row r="876" customHeight="1" spans="1:8">
      <c r="A876" s="232">
        <v>2130148</v>
      </c>
      <c r="B876" s="232" t="s">
        <v>924</v>
      </c>
      <c r="C876" s="135">
        <v>80</v>
      </c>
      <c r="D876" s="135"/>
      <c r="E876" s="150"/>
      <c r="F876" s="135">
        <v>24</v>
      </c>
      <c r="G876" s="42"/>
      <c r="H876" s="42">
        <f t="shared" si="11"/>
        <v>-70</v>
      </c>
    </row>
    <row r="877" customHeight="1" spans="1:8">
      <c r="A877" s="232">
        <v>2130152</v>
      </c>
      <c r="B877" s="232" t="s">
        <v>925</v>
      </c>
      <c r="C877" s="135"/>
      <c r="D877" s="135"/>
      <c r="E877" s="150"/>
      <c r="F877" s="135">
        <v>2</v>
      </c>
      <c r="G877" s="42"/>
      <c r="H877" s="42"/>
    </row>
    <row r="878" customHeight="1" spans="1:8">
      <c r="A878" s="232">
        <v>2130153</v>
      </c>
      <c r="B878" s="232" t="s">
        <v>926</v>
      </c>
      <c r="C878" s="135">
        <v>785</v>
      </c>
      <c r="D878" s="135">
        <v>330</v>
      </c>
      <c r="E878" s="150"/>
      <c r="F878" s="135">
        <v>6</v>
      </c>
      <c r="G878" s="42"/>
      <c r="H878" s="42">
        <f t="shared" si="11"/>
        <v>-99.2</v>
      </c>
    </row>
    <row r="879" customHeight="1" spans="1:8">
      <c r="A879" s="232">
        <v>2130199</v>
      </c>
      <c r="B879" s="232" t="s">
        <v>927</v>
      </c>
      <c r="C879" s="135">
        <v>903</v>
      </c>
      <c r="D879" s="135">
        <v>418</v>
      </c>
      <c r="E879" s="150"/>
      <c r="F879" s="135">
        <v>714</v>
      </c>
      <c r="G879" s="42"/>
      <c r="H879" s="42">
        <f t="shared" si="11"/>
        <v>-20.9</v>
      </c>
    </row>
    <row r="880" customHeight="1" spans="1:8">
      <c r="A880" s="232">
        <v>21302</v>
      </c>
      <c r="B880" s="209" t="s">
        <v>928</v>
      </c>
      <c r="C880" s="100">
        <v>7030</v>
      </c>
      <c r="D880" s="100">
        <f>SUM(D881:D901)</f>
        <v>3552</v>
      </c>
      <c r="E880" s="141">
        <v>3552</v>
      </c>
      <c r="F880" s="100">
        <v>3012</v>
      </c>
      <c r="G880" s="42">
        <f>ROUND(F880/E880*100,1)</f>
        <v>84.8</v>
      </c>
      <c r="H880" s="42">
        <f t="shared" si="11"/>
        <v>-57.2</v>
      </c>
    </row>
    <row r="881" customHeight="1" spans="1:8">
      <c r="A881" s="232">
        <v>2130201</v>
      </c>
      <c r="B881" s="232" t="s">
        <v>270</v>
      </c>
      <c r="C881" s="135">
        <v>577</v>
      </c>
      <c r="D881" s="135">
        <v>321</v>
      </c>
      <c r="E881" s="150"/>
      <c r="F881" s="135">
        <v>574</v>
      </c>
      <c r="G881" s="42"/>
      <c r="H881" s="42">
        <f t="shared" si="11"/>
        <v>-0.5</v>
      </c>
    </row>
    <row r="882" customHeight="1" spans="1:8">
      <c r="A882" s="232">
        <v>2130202</v>
      </c>
      <c r="B882" s="232" t="s">
        <v>271</v>
      </c>
      <c r="C882" s="135">
        <v>266</v>
      </c>
      <c r="D882" s="135">
        <v>539</v>
      </c>
      <c r="E882" s="150"/>
      <c r="F882" s="135">
        <v>435</v>
      </c>
      <c r="G882" s="42"/>
      <c r="H882" s="42">
        <f t="shared" si="11"/>
        <v>63.5</v>
      </c>
    </row>
    <row r="883" customHeight="1" spans="1:8">
      <c r="A883" s="232">
        <v>2130203</v>
      </c>
      <c r="B883" s="232" t="s">
        <v>272</v>
      </c>
      <c r="C883" s="135"/>
      <c r="D883" s="135"/>
      <c r="E883" s="150"/>
      <c r="F883" s="135"/>
      <c r="G883" s="42"/>
      <c r="H883" s="42"/>
    </row>
    <row r="884" customHeight="1" spans="1:8">
      <c r="A884" s="232">
        <v>2130204</v>
      </c>
      <c r="B884" s="232" t="s">
        <v>929</v>
      </c>
      <c r="C884" s="135">
        <v>1160</v>
      </c>
      <c r="D884" s="135">
        <v>1069</v>
      </c>
      <c r="E884" s="150"/>
      <c r="F884" s="135">
        <v>1129</v>
      </c>
      <c r="G884" s="42"/>
      <c r="H884" s="42">
        <f t="shared" si="11"/>
        <v>-2.7</v>
      </c>
    </row>
    <row r="885" customHeight="1" spans="1:8">
      <c r="A885" s="232">
        <v>2130205</v>
      </c>
      <c r="B885" s="232" t="s">
        <v>930</v>
      </c>
      <c r="C885" s="135">
        <v>400</v>
      </c>
      <c r="D885" s="135">
        <v>35</v>
      </c>
      <c r="E885" s="150"/>
      <c r="F885" s="135"/>
      <c r="G885" s="42"/>
      <c r="H885" s="42">
        <f t="shared" si="11"/>
        <v>-100</v>
      </c>
    </row>
    <row r="886" customHeight="1" spans="1:8">
      <c r="A886" s="232">
        <v>2130206</v>
      </c>
      <c r="B886" s="232" t="s">
        <v>931</v>
      </c>
      <c r="C886" s="135"/>
      <c r="D886" s="135"/>
      <c r="E886" s="150"/>
      <c r="F886" s="135"/>
      <c r="G886" s="42"/>
      <c r="H886" s="42"/>
    </row>
    <row r="887" customHeight="1" spans="1:8">
      <c r="A887" s="232">
        <v>2130207</v>
      </c>
      <c r="B887" s="232" t="s">
        <v>932</v>
      </c>
      <c r="C887" s="135"/>
      <c r="D887" s="135"/>
      <c r="E887" s="150"/>
      <c r="F887" s="135"/>
      <c r="G887" s="42"/>
      <c r="H887" s="42"/>
    </row>
    <row r="888" customHeight="1" spans="1:8">
      <c r="A888" s="232">
        <v>2130209</v>
      </c>
      <c r="B888" s="232" t="s">
        <v>933</v>
      </c>
      <c r="C888" s="135">
        <v>2890</v>
      </c>
      <c r="D888" s="135">
        <v>150</v>
      </c>
      <c r="E888" s="150"/>
      <c r="F888" s="135"/>
      <c r="G888" s="42"/>
      <c r="H888" s="42">
        <f t="shared" si="11"/>
        <v>-100</v>
      </c>
    </row>
    <row r="889" customHeight="1" spans="1:8">
      <c r="A889" s="232">
        <v>2130211</v>
      </c>
      <c r="B889" s="232" t="s">
        <v>934</v>
      </c>
      <c r="C889" s="135"/>
      <c r="D889" s="135"/>
      <c r="E889" s="150"/>
      <c r="F889" s="135"/>
      <c r="G889" s="42"/>
      <c r="H889" s="42"/>
    </row>
    <row r="890" customHeight="1" spans="1:8">
      <c r="A890" s="232">
        <v>2130212</v>
      </c>
      <c r="B890" s="232" t="s">
        <v>935</v>
      </c>
      <c r="C890" s="135"/>
      <c r="D890" s="135"/>
      <c r="E890" s="150"/>
      <c r="F890" s="135"/>
      <c r="G890" s="42"/>
      <c r="H890" s="42"/>
    </row>
    <row r="891" customHeight="1" spans="1:8">
      <c r="A891" s="232">
        <v>2130213</v>
      </c>
      <c r="B891" s="232" t="s">
        <v>936</v>
      </c>
      <c r="C891" s="135"/>
      <c r="D891" s="135"/>
      <c r="E891" s="150"/>
      <c r="F891" s="135"/>
      <c r="G891" s="42"/>
      <c r="H891" s="42"/>
    </row>
    <row r="892" customHeight="1" spans="1:8">
      <c r="A892" s="232">
        <v>2130217</v>
      </c>
      <c r="B892" s="232" t="s">
        <v>937</v>
      </c>
      <c r="C892" s="135"/>
      <c r="D892" s="135"/>
      <c r="E892" s="150"/>
      <c r="F892" s="135"/>
      <c r="G892" s="42"/>
      <c r="H892" s="42"/>
    </row>
    <row r="893" customHeight="1" spans="1:8">
      <c r="A893" s="232">
        <v>2130220</v>
      </c>
      <c r="B893" s="232" t="s">
        <v>938</v>
      </c>
      <c r="C893" s="135"/>
      <c r="D893" s="135"/>
      <c r="E893" s="150"/>
      <c r="F893" s="135"/>
      <c r="G893" s="42"/>
      <c r="H893" s="42"/>
    </row>
    <row r="894" customHeight="1" spans="1:8">
      <c r="A894" s="232">
        <v>2130221</v>
      </c>
      <c r="B894" s="232" t="s">
        <v>939</v>
      </c>
      <c r="C894" s="135"/>
      <c r="D894" s="135"/>
      <c r="E894" s="150"/>
      <c r="F894" s="135"/>
      <c r="G894" s="42"/>
      <c r="H894" s="42"/>
    </row>
    <row r="895" customHeight="1" spans="1:8">
      <c r="A895" s="232">
        <v>2130223</v>
      </c>
      <c r="B895" s="232" t="s">
        <v>940</v>
      </c>
      <c r="C895" s="135"/>
      <c r="D895" s="135"/>
      <c r="E895" s="150"/>
      <c r="F895" s="135"/>
      <c r="G895" s="42"/>
      <c r="H895" s="42"/>
    </row>
    <row r="896" customHeight="1" spans="1:8">
      <c r="A896" s="232">
        <v>2130226</v>
      </c>
      <c r="B896" s="232" t="s">
        <v>941</v>
      </c>
      <c r="C896" s="135"/>
      <c r="D896" s="135"/>
      <c r="E896" s="150"/>
      <c r="F896" s="135"/>
      <c r="G896" s="42"/>
      <c r="H896" s="42"/>
    </row>
    <row r="897" customHeight="1" spans="1:8">
      <c r="A897" s="232">
        <v>2130227</v>
      </c>
      <c r="B897" s="232" t="s">
        <v>942</v>
      </c>
      <c r="C897" s="135"/>
      <c r="D897" s="135"/>
      <c r="E897" s="150"/>
      <c r="F897" s="135"/>
      <c r="G897" s="42"/>
      <c r="H897" s="42"/>
    </row>
    <row r="898" customHeight="1" spans="1:8">
      <c r="A898" s="232">
        <v>2130234</v>
      </c>
      <c r="B898" s="232" t="s">
        <v>943</v>
      </c>
      <c r="C898" s="135">
        <v>159</v>
      </c>
      <c r="D898" s="135">
        <v>135</v>
      </c>
      <c r="E898" s="150"/>
      <c r="F898" s="135">
        <v>60</v>
      </c>
      <c r="G898" s="42"/>
      <c r="H898" s="42">
        <f t="shared" si="11"/>
        <v>-62.3</v>
      </c>
    </row>
    <row r="899" customHeight="1" spans="1:8">
      <c r="A899" s="232">
        <v>2130236</v>
      </c>
      <c r="B899" s="232" t="s">
        <v>944</v>
      </c>
      <c r="C899" s="135"/>
      <c r="D899" s="135"/>
      <c r="E899" s="150"/>
      <c r="F899" s="135"/>
      <c r="G899" s="42"/>
      <c r="H899" s="42"/>
    </row>
    <row r="900" customHeight="1" spans="1:8">
      <c r="A900" s="232">
        <v>2130237</v>
      </c>
      <c r="B900" s="232" t="s">
        <v>913</v>
      </c>
      <c r="C900" s="135"/>
      <c r="D900" s="135"/>
      <c r="E900" s="150"/>
      <c r="F900" s="135"/>
      <c r="G900" s="42"/>
      <c r="H900" s="42"/>
    </row>
    <row r="901" customHeight="1" spans="1:8">
      <c r="A901" s="232">
        <v>2130299</v>
      </c>
      <c r="B901" s="232" t="s">
        <v>945</v>
      </c>
      <c r="C901" s="135">
        <v>1578</v>
      </c>
      <c r="D901" s="135">
        <v>1303</v>
      </c>
      <c r="E901" s="150"/>
      <c r="F901" s="135">
        <v>814</v>
      </c>
      <c r="G901" s="42"/>
      <c r="H901" s="42">
        <f t="shared" si="11"/>
        <v>-48.4</v>
      </c>
    </row>
    <row r="902" customHeight="1" spans="1:8">
      <c r="A902" s="232">
        <v>21303</v>
      </c>
      <c r="B902" s="209" t="s">
        <v>946</v>
      </c>
      <c r="C902" s="100">
        <v>7168</v>
      </c>
      <c r="D902" s="100">
        <f>SUM(D903:D929)</f>
        <v>4839</v>
      </c>
      <c r="E902" s="141">
        <v>20726</v>
      </c>
      <c r="F902" s="100">
        <v>20713</v>
      </c>
      <c r="G902" s="42">
        <f>ROUND(F902/E902*100,1)</f>
        <v>99.9</v>
      </c>
      <c r="H902" s="42">
        <f t="shared" si="11"/>
        <v>189</v>
      </c>
    </row>
    <row r="903" customHeight="1" spans="1:8">
      <c r="A903" s="232">
        <v>2130301</v>
      </c>
      <c r="B903" s="232" t="s">
        <v>270</v>
      </c>
      <c r="C903" s="135">
        <v>840</v>
      </c>
      <c r="D903" s="135">
        <v>520</v>
      </c>
      <c r="E903" s="150"/>
      <c r="F903" s="135">
        <v>713</v>
      </c>
      <c r="G903" s="42"/>
      <c r="H903" s="42">
        <f t="shared" si="11"/>
        <v>-15.1</v>
      </c>
    </row>
    <row r="904" customHeight="1" spans="1:8">
      <c r="A904" s="232">
        <v>2130302</v>
      </c>
      <c r="B904" s="232" t="s">
        <v>271</v>
      </c>
      <c r="C904" s="135">
        <v>135</v>
      </c>
      <c r="D904" s="135">
        <v>9</v>
      </c>
      <c r="E904" s="150"/>
      <c r="F904" s="135">
        <v>10</v>
      </c>
      <c r="G904" s="42"/>
      <c r="H904" s="42">
        <f t="shared" si="11"/>
        <v>-92.6</v>
      </c>
    </row>
    <row r="905" customHeight="1" spans="1:8">
      <c r="A905" s="232">
        <v>2130303</v>
      </c>
      <c r="B905" s="232" t="s">
        <v>272</v>
      </c>
      <c r="C905" s="135"/>
      <c r="D905" s="135"/>
      <c r="E905" s="150"/>
      <c r="F905" s="135"/>
      <c r="G905" s="42"/>
      <c r="H905" s="42"/>
    </row>
    <row r="906" customHeight="1" spans="1:8">
      <c r="A906" s="232">
        <v>2130304</v>
      </c>
      <c r="B906" s="232" t="s">
        <v>947</v>
      </c>
      <c r="C906" s="135">
        <v>1239</v>
      </c>
      <c r="D906" s="135">
        <v>2384</v>
      </c>
      <c r="E906" s="150"/>
      <c r="F906" s="135">
        <v>1954</v>
      </c>
      <c r="G906" s="42"/>
      <c r="H906" s="42">
        <f t="shared" si="11"/>
        <v>57.7</v>
      </c>
    </row>
    <row r="907" customHeight="1" spans="1:8">
      <c r="A907" s="232">
        <v>2130305</v>
      </c>
      <c r="B907" s="232" t="s">
        <v>948</v>
      </c>
      <c r="C907" s="135">
        <v>1606</v>
      </c>
      <c r="D907" s="135">
        <v>943</v>
      </c>
      <c r="E907" s="150"/>
      <c r="F907" s="135">
        <v>2638</v>
      </c>
      <c r="G907" s="42"/>
      <c r="H907" s="42">
        <f t="shared" si="11"/>
        <v>64.3</v>
      </c>
    </row>
    <row r="908" customHeight="1" spans="1:8">
      <c r="A908" s="232">
        <v>2130306</v>
      </c>
      <c r="B908" s="232" t="s">
        <v>949</v>
      </c>
      <c r="C908" s="135"/>
      <c r="D908" s="135">
        <v>40</v>
      </c>
      <c r="E908" s="150"/>
      <c r="F908" s="135">
        <v>5</v>
      </c>
      <c r="G908" s="42"/>
      <c r="H908" s="42"/>
    </row>
    <row r="909" customHeight="1" spans="1:8">
      <c r="A909" s="232">
        <v>2130307</v>
      </c>
      <c r="B909" s="232" t="s">
        <v>950</v>
      </c>
      <c r="C909" s="135"/>
      <c r="D909" s="135"/>
      <c r="E909" s="150"/>
      <c r="F909" s="135"/>
      <c r="G909" s="42"/>
      <c r="H909" s="42"/>
    </row>
    <row r="910" customHeight="1" spans="1:8">
      <c r="A910" s="232">
        <v>2130308</v>
      </c>
      <c r="B910" s="232" t="s">
        <v>951</v>
      </c>
      <c r="C910" s="135"/>
      <c r="D910" s="135"/>
      <c r="E910" s="150"/>
      <c r="F910" s="135"/>
      <c r="G910" s="42"/>
      <c r="H910" s="42"/>
    </row>
    <row r="911" customHeight="1" spans="1:8">
      <c r="A911" s="232">
        <v>2130309</v>
      </c>
      <c r="B911" s="232" t="s">
        <v>952</v>
      </c>
      <c r="C911" s="135">
        <v>210</v>
      </c>
      <c r="D911" s="135"/>
      <c r="E911" s="150"/>
      <c r="F911" s="135">
        <v>82</v>
      </c>
      <c r="G911" s="42"/>
      <c r="H911" s="42">
        <f t="shared" si="11"/>
        <v>-61</v>
      </c>
    </row>
    <row r="912" customHeight="1" spans="1:8">
      <c r="A912" s="232">
        <v>2130310</v>
      </c>
      <c r="B912" s="232" t="s">
        <v>953</v>
      </c>
      <c r="C912" s="135">
        <v>104</v>
      </c>
      <c r="D912" s="135">
        <v>609</v>
      </c>
      <c r="E912" s="150"/>
      <c r="F912" s="135"/>
      <c r="G912" s="42"/>
      <c r="H912" s="42">
        <f t="shared" si="11"/>
        <v>-100</v>
      </c>
    </row>
    <row r="913" customHeight="1" spans="1:8">
      <c r="A913" s="232">
        <v>2130311</v>
      </c>
      <c r="B913" s="232" t="s">
        <v>954</v>
      </c>
      <c r="C913" s="135"/>
      <c r="D913" s="135"/>
      <c r="E913" s="150"/>
      <c r="F913" s="135">
        <v>93</v>
      </c>
      <c r="G913" s="42"/>
      <c r="H913" s="42"/>
    </row>
    <row r="914" customHeight="1" spans="1:8">
      <c r="A914" s="232">
        <v>2130312</v>
      </c>
      <c r="B914" s="232" t="s">
        <v>955</v>
      </c>
      <c r="C914" s="135"/>
      <c r="D914" s="135"/>
      <c r="E914" s="150"/>
      <c r="F914" s="135"/>
      <c r="G914" s="42"/>
      <c r="H914" s="42"/>
    </row>
    <row r="915" customHeight="1" spans="1:8">
      <c r="A915" s="232">
        <v>2130313</v>
      </c>
      <c r="B915" s="232" t="s">
        <v>956</v>
      </c>
      <c r="C915" s="135"/>
      <c r="D915" s="135"/>
      <c r="E915" s="150"/>
      <c r="F915" s="135"/>
      <c r="G915" s="42"/>
      <c r="H915" s="42"/>
    </row>
    <row r="916" customHeight="1" spans="1:8">
      <c r="A916" s="232">
        <v>2130314</v>
      </c>
      <c r="B916" s="232" t="s">
        <v>957</v>
      </c>
      <c r="C916" s="135">
        <v>337</v>
      </c>
      <c r="D916" s="135">
        <v>37</v>
      </c>
      <c r="E916" s="150"/>
      <c r="F916" s="135">
        <v>459</v>
      </c>
      <c r="G916" s="42"/>
      <c r="H916" s="42">
        <f t="shared" si="11"/>
        <v>36.2</v>
      </c>
    </row>
    <row r="917" customHeight="1" spans="1:8">
      <c r="A917" s="232">
        <v>2130315</v>
      </c>
      <c r="B917" s="232" t="s">
        <v>958</v>
      </c>
      <c r="C917" s="135">
        <v>1</v>
      </c>
      <c r="D917" s="135"/>
      <c r="E917" s="150"/>
      <c r="F917" s="135"/>
      <c r="G917" s="42"/>
      <c r="H917" s="42">
        <f t="shared" si="11"/>
        <v>-100</v>
      </c>
    </row>
    <row r="918" customHeight="1" spans="1:8">
      <c r="A918" s="232">
        <v>2130316</v>
      </c>
      <c r="B918" s="232" t="s">
        <v>959</v>
      </c>
      <c r="C918" s="135">
        <v>880</v>
      </c>
      <c r="D918" s="135"/>
      <c r="E918" s="150"/>
      <c r="F918" s="135">
        <v>14490</v>
      </c>
      <c r="G918" s="42"/>
      <c r="H918" s="42">
        <f t="shared" si="11"/>
        <v>1546.6</v>
      </c>
    </row>
    <row r="919" customHeight="1" spans="1:8">
      <c r="A919" s="232">
        <v>2130317</v>
      </c>
      <c r="B919" s="232" t="s">
        <v>960</v>
      </c>
      <c r="C919" s="135"/>
      <c r="D919" s="135"/>
      <c r="E919" s="150"/>
      <c r="F919" s="135"/>
      <c r="G919" s="42"/>
      <c r="H919" s="42"/>
    </row>
    <row r="920" customHeight="1" spans="1:8">
      <c r="A920" s="232">
        <v>2130318</v>
      </c>
      <c r="B920" s="232" t="s">
        <v>961</v>
      </c>
      <c r="C920" s="135"/>
      <c r="D920" s="135"/>
      <c r="E920" s="150"/>
      <c r="F920" s="135"/>
      <c r="G920" s="42"/>
      <c r="H920" s="42"/>
    </row>
    <row r="921" customHeight="1" spans="1:8">
      <c r="A921" s="232">
        <v>2130319</v>
      </c>
      <c r="B921" s="232" t="s">
        <v>962</v>
      </c>
      <c r="C921" s="135">
        <v>104</v>
      </c>
      <c r="D921" s="135"/>
      <c r="E921" s="150"/>
      <c r="F921" s="135">
        <v>25</v>
      </c>
      <c r="G921" s="42"/>
      <c r="H921" s="42">
        <f t="shared" si="11"/>
        <v>-76</v>
      </c>
    </row>
    <row r="922" customHeight="1" spans="1:8">
      <c r="A922" s="232">
        <v>2130321</v>
      </c>
      <c r="B922" s="232" t="s">
        <v>963</v>
      </c>
      <c r="C922" s="135">
        <v>1289</v>
      </c>
      <c r="D922" s="135"/>
      <c r="E922" s="150"/>
      <c r="F922" s="135"/>
      <c r="G922" s="42"/>
      <c r="H922" s="42">
        <f t="shared" si="11"/>
        <v>-100</v>
      </c>
    </row>
    <row r="923" customHeight="1" spans="1:8">
      <c r="A923" s="232">
        <v>2130322</v>
      </c>
      <c r="B923" s="232" t="s">
        <v>964</v>
      </c>
      <c r="C923" s="135"/>
      <c r="D923" s="135"/>
      <c r="E923" s="150"/>
      <c r="F923" s="135"/>
      <c r="G923" s="42"/>
      <c r="H923" s="42"/>
    </row>
    <row r="924" customHeight="1" spans="1:8">
      <c r="A924" s="232">
        <v>2130333</v>
      </c>
      <c r="B924" s="232" t="s">
        <v>940</v>
      </c>
      <c r="C924" s="135"/>
      <c r="D924" s="135"/>
      <c r="E924" s="150"/>
      <c r="F924" s="135"/>
      <c r="G924" s="42"/>
      <c r="H924" s="42"/>
    </row>
    <row r="925" customHeight="1" spans="1:8">
      <c r="A925" s="232">
        <v>2130334</v>
      </c>
      <c r="B925" s="232" t="s">
        <v>965</v>
      </c>
      <c r="C925" s="135">
        <v>31</v>
      </c>
      <c r="D925" s="135"/>
      <c r="E925" s="150"/>
      <c r="F925" s="135"/>
      <c r="G925" s="42"/>
      <c r="H925" s="42">
        <f t="shared" si="11"/>
        <v>-100</v>
      </c>
    </row>
    <row r="926" customHeight="1" spans="1:8">
      <c r="A926" s="232">
        <v>2130335</v>
      </c>
      <c r="B926" s="232" t="s">
        <v>966</v>
      </c>
      <c r="C926" s="135">
        <v>75</v>
      </c>
      <c r="D926" s="135">
        <v>194</v>
      </c>
      <c r="E926" s="150"/>
      <c r="F926" s="135">
        <v>82</v>
      </c>
      <c r="G926" s="42"/>
      <c r="H926" s="42">
        <f t="shared" si="11"/>
        <v>9.3</v>
      </c>
    </row>
    <row r="927" customHeight="1" spans="1:8">
      <c r="A927" s="232">
        <v>2130336</v>
      </c>
      <c r="B927" s="232" t="s">
        <v>967</v>
      </c>
      <c r="C927" s="135"/>
      <c r="D927" s="135"/>
      <c r="E927" s="150"/>
      <c r="F927" s="135"/>
      <c r="G927" s="42"/>
      <c r="H927" s="42"/>
    </row>
    <row r="928" customHeight="1" spans="1:8">
      <c r="A928" s="232">
        <v>2130337</v>
      </c>
      <c r="B928" s="232" t="s">
        <v>968</v>
      </c>
      <c r="C928" s="135"/>
      <c r="D928" s="135"/>
      <c r="E928" s="150"/>
      <c r="F928" s="135"/>
      <c r="G928" s="42"/>
      <c r="H928" s="42"/>
    </row>
    <row r="929" customHeight="1" spans="1:8">
      <c r="A929" s="232">
        <v>2130399</v>
      </c>
      <c r="B929" s="232" t="s">
        <v>969</v>
      </c>
      <c r="C929" s="135">
        <v>317</v>
      </c>
      <c r="D929" s="135">
        <v>103</v>
      </c>
      <c r="E929" s="150"/>
      <c r="F929" s="135">
        <v>162</v>
      </c>
      <c r="G929" s="42"/>
      <c r="H929" s="42">
        <f t="shared" si="11"/>
        <v>-48.9</v>
      </c>
    </row>
    <row r="930" customHeight="1" spans="1:8">
      <c r="A930" s="232">
        <v>21305</v>
      </c>
      <c r="B930" s="209" t="s">
        <v>970</v>
      </c>
      <c r="C930" s="100">
        <v>11162</v>
      </c>
      <c r="D930" s="100">
        <f>SUM(D931:D940)</f>
        <v>8746</v>
      </c>
      <c r="E930" s="141">
        <v>12296</v>
      </c>
      <c r="F930" s="100">
        <v>11532</v>
      </c>
      <c r="G930" s="42">
        <f>ROUND(F930/E930*100,1)</f>
        <v>93.8</v>
      </c>
      <c r="H930" s="42">
        <f t="shared" si="11"/>
        <v>3.3</v>
      </c>
    </row>
    <row r="931" customHeight="1" spans="1:8">
      <c r="A931" s="232">
        <v>2130501</v>
      </c>
      <c r="B931" s="232" t="s">
        <v>270</v>
      </c>
      <c r="C931" s="135">
        <v>350</v>
      </c>
      <c r="D931" s="135">
        <v>199</v>
      </c>
      <c r="E931" s="150"/>
      <c r="F931" s="135">
        <v>183</v>
      </c>
      <c r="G931" s="42"/>
      <c r="H931" s="42">
        <f t="shared" si="11"/>
        <v>-47.7</v>
      </c>
    </row>
    <row r="932" customHeight="1" spans="1:8">
      <c r="A932" s="232">
        <v>2130502</v>
      </c>
      <c r="B932" s="232" t="s">
        <v>271</v>
      </c>
      <c r="C932" s="135">
        <v>360</v>
      </c>
      <c r="D932" s="135">
        <v>464</v>
      </c>
      <c r="E932" s="150"/>
      <c r="F932" s="135">
        <v>573</v>
      </c>
      <c r="G932" s="42"/>
      <c r="H932" s="42">
        <f t="shared" si="11"/>
        <v>59.2</v>
      </c>
    </row>
    <row r="933" customHeight="1" spans="1:8">
      <c r="A933" s="232">
        <v>2130503</v>
      </c>
      <c r="B933" s="232" t="s">
        <v>272</v>
      </c>
      <c r="C933" s="135"/>
      <c r="D933" s="135"/>
      <c r="E933" s="150"/>
      <c r="F933" s="135"/>
      <c r="G933" s="42"/>
      <c r="H933" s="42"/>
    </row>
    <row r="934" customHeight="1" spans="1:8">
      <c r="A934" s="232">
        <v>2130504</v>
      </c>
      <c r="B934" s="232" t="s">
        <v>971</v>
      </c>
      <c r="C934" s="135">
        <v>4500</v>
      </c>
      <c r="D934" s="135">
        <v>2078</v>
      </c>
      <c r="E934" s="150"/>
      <c r="F934" s="135">
        <v>4140</v>
      </c>
      <c r="G934" s="42"/>
      <c r="H934" s="42">
        <f>ROUND((F934-C934)/C934*100,1)</f>
        <v>-8</v>
      </c>
    </row>
    <row r="935" customHeight="1" spans="1:8">
      <c r="A935" s="232">
        <v>2130505</v>
      </c>
      <c r="B935" s="232" t="s">
        <v>972</v>
      </c>
      <c r="C935" s="135">
        <v>3648</v>
      </c>
      <c r="D935" s="135"/>
      <c r="E935" s="150"/>
      <c r="F935" s="135">
        <v>4609</v>
      </c>
      <c r="G935" s="42"/>
      <c r="H935" s="42">
        <f>ROUND((F935-C935)/C935*100,1)</f>
        <v>26.3</v>
      </c>
    </row>
    <row r="936" customHeight="1" spans="1:8">
      <c r="A936" s="232">
        <v>2130506</v>
      </c>
      <c r="B936" s="232" t="s">
        <v>973</v>
      </c>
      <c r="C936" s="135">
        <v>1298</v>
      </c>
      <c r="D936" s="135"/>
      <c r="E936" s="150"/>
      <c r="F936" s="135">
        <v>1294</v>
      </c>
      <c r="G936" s="42"/>
      <c r="H936" s="42">
        <f>ROUND((F936-C936)/C936*100,1)</f>
        <v>-0.3</v>
      </c>
    </row>
    <row r="937" customHeight="1" spans="1:8">
      <c r="A937" s="232">
        <v>2130507</v>
      </c>
      <c r="B937" s="232" t="s">
        <v>974</v>
      </c>
      <c r="C937" s="135">
        <v>400</v>
      </c>
      <c r="D937" s="135"/>
      <c r="E937" s="150"/>
      <c r="F937" s="135">
        <v>275</v>
      </c>
      <c r="G937" s="42"/>
      <c r="H937" s="42">
        <f>ROUND((F937-C937)/C937*100,1)</f>
        <v>-31.3</v>
      </c>
    </row>
    <row r="938" customHeight="1" spans="1:8">
      <c r="A938" s="232">
        <v>2130508</v>
      </c>
      <c r="B938" s="232" t="s">
        <v>975</v>
      </c>
      <c r="C938" s="135"/>
      <c r="D938" s="135"/>
      <c r="E938" s="150"/>
      <c r="F938" s="135"/>
      <c r="G938" s="42"/>
      <c r="H938" s="42"/>
    </row>
    <row r="939" customHeight="1" spans="1:8">
      <c r="A939" s="232">
        <v>2130550</v>
      </c>
      <c r="B939" s="232" t="s">
        <v>279</v>
      </c>
      <c r="C939" s="135"/>
      <c r="D939" s="135"/>
      <c r="E939" s="150"/>
      <c r="F939" s="135"/>
      <c r="G939" s="42"/>
      <c r="H939" s="42"/>
    </row>
    <row r="940" customHeight="1" spans="1:8">
      <c r="A940" s="232">
        <v>2130599</v>
      </c>
      <c r="B940" s="232" t="s">
        <v>976</v>
      </c>
      <c r="C940" s="135">
        <v>606</v>
      </c>
      <c r="D940" s="135">
        <v>6005</v>
      </c>
      <c r="E940" s="150"/>
      <c r="F940" s="135">
        <v>458</v>
      </c>
      <c r="G940" s="42"/>
      <c r="H940" s="42">
        <f>ROUND((F940-C940)/C940*100,1)</f>
        <v>-24.4</v>
      </c>
    </row>
    <row r="941" customHeight="1" spans="1:8">
      <c r="A941" s="232">
        <v>21307</v>
      </c>
      <c r="B941" s="209" t="s">
        <v>977</v>
      </c>
      <c r="C941" s="100">
        <v>3039</v>
      </c>
      <c r="D941" s="100">
        <f>SUM(D942:D947)</f>
        <v>2306</v>
      </c>
      <c r="E941" s="141">
        <v>2599</v>
      </c>
      <c r="F941" s="100">
        <v>1571</v>
      </c>
      <c r="G941" s="42">
        <f>ROUND(F941/E941*100,1)</f>
        <v>60.4</v>
      </c>
      <c r="H941" s="42">
        <f>ROUND((F941-C941)/C941*100,1)</f>
        <v>-48.3</v>
      </c>
    </row>
    <row r="942" customHeight="1" spans="1:8">
      <c r="A942" s="232">
        <v>2130701</v>
      </c>
      <c r="B942" s="232" t="s">
        <v>978</v>
      </c>
      <c r="C942" s="135">
        <v>1346</v>
      </c>
      <c r="D942" s="135">
        <v>1810</v>
      </c>
      <c r="E942" s="150"/>
      <c r="F942" s="135">
        <v>789</v>
      </c>
      <c r="G942" s="42"/>
      <c r="H942" s="42">
        <f>ROUND((F942-C942)/C942*100,1)</f>
        <v>-41.4</v>
      </c>
    </row>
    <row r="943" customHeight="1" spans="1:8">
      <c r="A943" s="232">
        <v>2130704</v>
      </c>
      <c r="B943" s="232" t="s">
        <v>979</v>
      </c>
      <c r="C943" s="135"/>
      <c r="D943" s="135"/>
      <c r="E943" s="150"/>
      <c r="F943" s="135"/>
      <c r="G943" s="42"/>
      <c r="H943" s="42"/>
    </row>
    <row r="944" customHeight="1" spans="1:8">
      <c r="A944" s="232">
        <v>2130705</v>
      </c>
      <c r="B944" s="232" t="s">
        <v>980</v>
      </c>
      <c r="C944" s="135"/>
      <c r="D944" s="135"/>
      <c r="E944" s="150"/>
      <c r="F944" s="135"/>
      <c r="G944" s="42"/>
      <c r="H944" s="42"/>
    </row>
    <row r="945" customHeight="1" spans="1:8">
      <c r="A945" s="232">
        <v>2130706</v>
      </c>
      <c r="B945" s="232" t="s">
        <v>981</v>
      </c>
      <c r="C945" s="135">
        <v>740</v>
      </c>
      <c r="D945" s="135"/>
      <c r="E945" s="150"/>
      <c r="F945" s="135">
        <v>120</v>
      </c>
      <c r="G945" s="42"/>
      <c r="H945" s="42">
        <f>ROUND((F945-C945)/C945*100,1)</f>
        <v>-83.8</v>
      </c>
    </row>
    <row r="946" customHeight="1" spans="1:8">
      <c r="A946" s="232">
        <v>2130707</v>
      </c>
      <c r="B946" s="232" t="s">
        <v>982</v>
      </c>
      <c r="C946" s="135">
        <v>944</v>
      </c>
      <c r="D946" s="135">
        <v>481</v>
      </c>
      <c r="E946" s="150"/>
      <c r="F946" s="135">
        <v>657</v>
      </c>
      <c r="G946" s="42"/>
      <c r="H946" s="42">
        <f>ROUND((F946-C946)/C946*100,1)</f>
        <v>-30.4</v>
      </c>
    </row>
    <row r="947" customHeight="1" spans="1:8">
      <c r="A947" s="232">
        <v>2130799</v>
      </c>
      <c r="B947" s="232" t="s">
        <v>983</v>
      </c>
      <c r="C947" s="135">
        <v>9</v>
      </c>
      <c r="D947" s="135">
        <v>15</v>
      </c>
      <c r="E947" s="150"/>
      <c r="F947" s="135">
        <v>5</v>
      </c>
      <c r="G947" s="42"/>
      <c r="H947" s="42">
        <f>ROUND((F947-C947)/C947*100,1)</f>
        <v>-44.4</v>
      </c>
    </row>
    <row r="948" customHeight="1" spans="1:8">
      <c r="A948" s="232">
        <v>21308</v>
      </c>
      <c r="B948" s="209" t="s">
        <v>984</v>
      </c>
      <c r="C948" s="100">
        <v>968</v>
      </c>
      <c r="D948" s="100">
        <f>SUM(D949:D953)</f>
        <v>1992</v>
      </c>
      <c r="E948" s="141">
        <v>1992</v>
      </c>
      <c r="F948" s="100">
        <v>1992</v>
      </c>
      <c r="G948" s="42">
        <f>ROUND(F948/E948*100,1)</f>
        <v>100</v>
      </c>
      <c r="H948" s="42">
        <f>ROUND((F948-C948)/C948*100,1)</f>
        <v>105.8</v>
      </c>
    </row>
    <row r="949" customHeight="1" spans="1:8">
      <c r="A949" s="232">
        <v>2130801</v>
      </c>
      <c r="B949" s="232" t="s">
        <v>985</v>
      </c>
      <c r="C949" s="135"/>
      <c r="D949" s="135"/>
      <c r="E949" s="150"/>
      <c r="F949" s="135"/>
      <c r="G949" s="42"/>
      <c r="H949" s="42"/>
    </row>
    <row r="950" customHeight="1" spans="1:8">
      <c r="A950" s="232">
        <v>2130803</v>
      </c>
      <c r="B950" s="232" t="s">
        <v>986</v>
      </c>
      <c r="C950" s="135">
        <v>968</v>
      </c>
      <c r="D950" s="135">
        <v>1992</v>
      </c>
      <c r="E950" s="150"/>
      <c r="F950" s="135">
        <v>1992</v>
      </c>
      <c r="G950" s="42"/>
      <c r="H950" s="42">
        <f>ROUND((F950-C950)/C950*100,1)</f>
        <v>105.8</v>
      </c>
    </row>
    <row r="951" customHeight="1" spans="1:8">
      <c r="A951" s="232">
        <v>2130804</v>
      </c>
      <c r="B951" s="232" t="s">
        <v>987</v>
      </c>
      <c r="C951" s="135"/>
      <c r="D951" s="135"/>
      <c r="E951" s="150"/>
      <c r="F951" s="135"/>
      <c r="G951" s="42"/>
      <c r="H951" s="42"/>
    </row>
    <row r="952" customHeight="1" spans="1:8">
      <c r="A952" s="232">
        <v>2130805</v>
      </c>
      <c r="B952" s="232" t="s">
        <v>988</v>
      </c>
      <c r="C952" s="135"/>
      <c r="D952" s="135"/>
      <c r="E952" s="150"/>
      <c r="F952" s="135"/>
      <c r="G952" s="42"/>
      <c r="H952" s="42"/>
    </row>
    <row r="953" customHeight="1" spans="1:8">
      <c r="A953" s="232">
        <v>2130899</v>
      </c>
      <c r="B953" s="232" t="s">
        <v>989</v>
      </c>
      <c r="C953" s="135"/>
      <c r="D953" s="135"/>
      <c r="E953" s="150"/>
      <c r="F953" s="135"/>
      <c r="G953" s="42"/>
      <c r="H953" s="42"/>
    </row>
    <row r="954" customHeight="1" spans="1:8">
      <c r="A954" s="232">
        <v>21309</v>
      </c>
      <c r="B954" s="209" t="s">
        <v>990</v>
      </c>
      <c r="C954" s="100">
        <v>15</v>
      </c>
      <c r="D954" s="100">
        <f>SUM(D955:D956)</f>
        <v>0</v>
      </c>
      <c r="E954" s="141">
        <v>2</v>
      </c>
      <c r="F954" s="100">
        <v>2</v>
      </c>
      <c r="G954" s="42">
        <f>ROUND(F954/E954*100,1)</f>
        <v>100</v>
      </c>
      <c r="H954" s="42">
        <f>ROUND((F954-C954)/C954*100,1)</f>
        <v>-86.7</v>
      </c>
    </row>
    <row r="955" customHeight="1" spans="1:8">
      <c r="A955" s="232">
        <v>2130901</v>
      </c>
      <c r="B955" s="232" t="s">
        <v>991</v>
      </c>
      <c r="C955" s="135"/>
      <c r="D955" s="135"/>
      <c r="E955" s="150"/>
      <c r="F955" s="135"/>
      <c r="G955" s="42"/>
      <c r="H955" s="42"/>
    </row>
    <row r="956" customHeight="1" spans="1:8">
      <c r="A956" s="232">
        <v>2130999</v>
      </c>
      <c r="B956" s="232" t="s">
        <v>992</v>
      </c>
      <c r="C956" s="135">
        <v>15</v>
      </c>
      <c r="D956" s="135"/>
      <c r="E956" s="150"/>
      <c r="F956" s="135">
        <v>2</v>
      </c>
      <c r="G956" s="42"/>
      <c r="H956" s="42">
        <f>ROUND((F956-C956)/C956*100,1)</f>
        <v>-86.7</v>
      </c>
    </row>
    <row r="957" customHeight="1" spans="1:8">
      <c r="A957" s="232">
        <v>21399</v>
      </c>
      <c r="B957" s="209" t="s">
        <v>993</v>
      </c>
      <c r="C957" s="100">
        <v>444</v>
      </c>
      <c r="D957" s="100">
        <f>SUM(D958:D959)</f>
        <v>1003</v>
      </c>
      <c r="E957" s="141">
        <v>570</v>
      </c>
      <c r="F957" s="100">
        <v>101</v>
      </c>
      <c r="G957" s="42">
        <f>ROUND(F957/E957*100,1)</f>
        <v>17.7</v>
      </c>
      <c r="H957" s="42">
        <f>ROUND((F957-C957)/C957*100,1)</f>
        <v>-77.3</v>
      </c>
    </row>
    <row r="958" customHeight="1" spans="1:8">
      <c r="A958" s="232">
        <v>2139901</v>
      </c>
      <c r="B958" s="232" t="s">
        <v>994</v>
      </c>
      <c r="C958" s="135"/>
      <c r="D958" s="135"/>
      <c r="E958" s="150"/>
      <c r="F958" s="135"/>
      <c r="G958" s="42"/>
      <c r="H958" s="42"/>
    </row>
    <row r="959" customHeight="1" spans="1:8">
      <c r="A959" s="232">
        <v>2139999</v>
      </c>
      <c r="B959" s="232" t="s">
        <v>995</v>
      </c>
      <c r="C959" s="135">
        <v>444</v>
      </c>
      <c r="D959" s="135">
        <v>1003</v>
      </c>
      <c r="E959" s="150"/>
      <c r="F959" s="135">
        <v>101</v>
      </c>
      <c r="G959" s="42"/>
      <c r="H959" s="42">
        <f>ROUND((F959-C959)/C959*100,1)</f>
        <v>-77.3</v>
      </c>
    </row>
    <row r="960" customHeight="1" spans="1:8">
      <c r="A960" s="232">
        <v>214</v>
      </c>
      <c r="B960" s="209" t="s">
        <v>996</v>
      </c>
      <c r="C960" s="100">
        <v>2715</v>
      </c>
      <c r="D960" s="100">
        <f>SUM(D961,D983,D993,D1003,D1010,D1015)</f>
        <v>3046</v>
      </c>
      <c r="E960" s="141">
        <v>2425</v>
      </c>
      <c r="F960" s="100">
        <v>2375</v>
      </c>
      <c r="G960" s="42">
        <f>ROUND(F960/E960*100,1)</f>
        <v>97.9</v>
      </c>
      <c r="H960" s="42">
        <f>ROUND((F960-C960)/C960*100,1)</f>
        <v>-12.5</v>
      </c>
    </row>
    <row r="961" customHeight="1" spans="1:8">
      <c r="A961" s="232">
        <v>21401</v>
      </c>
      <c r="B961" s="209" t="s">
        <v>997</v>
      </c>
      <c r="C961" s="100">
        <v>2197</v>
      </c>
      <c r="D961" s="100">
        <f>SUM(D962:D982)</f>
        <v>2941</v>
      </c>
      <c r="E961" s="141">
        <v>2320</v>
      </c>
      <c r="F961" s="100">
        <v>2320</v>
      </c>
      <c r="G961" s="42">
        <f>ROUND(F961/E961*100,1)</f>
        <v>100</v>
      </c>
      <c r="H961" s="42">
        <f>ROUND((F961-C961)/C961*100,1)</f>
        <v>5.6</v>
      </c>
    </row>
    <row r="962" customHeight="1" spans="1:8">
      <c r="A962" s="232">
        <v>2140101</v>
      </c>
      <c r="B962" s="232" t="s">
        <v>270</v>
      </c>
      <c r="C962" s="135">
        <v>872</v>
      </c>
      <c r="D962" s="135">
        <v>679</v>
      </c>
      <c r="E962" s="150"/>
      <c r="F962" s="135">
        <v>779</v>
      </c>
      <c r="G962" s="42"/>
      <c r="H962" s="42">
        <f>ROUND((F962-C962)/C962*100,1)</f>
        <v>-10.7</v>
      </c>
    </row>
    <row r="963" customHeight="1" spans="1:8">
      <c r="A963" s="232">
        <v>2140102</v>
      </c>
      <c r="B963" s="232" t="s">
        <v>271</v>
      </c>
      <c r="C963" s="135">
        <v>33</v>
      </c>
      <c r="D963" s="135">
        <v>54</v>
      </c>
      <c r="E963" s="150"/>
      <c r="F963" s="135">
        <v>51</v>
      </c>
      <c r="G963" s="42"/>
      <c r="H963" s="42">
        <f>ROUND((F963-C963)/C963*100,1)</f>
        <v>54.5</v>
      </c>
    </row>
    <row r="964" customHeight="1" spans="1:8">
      <c r="A964" s="232">
        <v>2140103</v>
      </c>
      <c r="B964" s="232" t="s">
        <v>272</v>
      </c>
      <c r="C964" s="135"/>
      <c r="D964" s="135"/>
      <c r="E964" s="150"/>
      <c r="F964" s="135"/>
      <c r="G964" s="42"/>
      <c r="H964" s="42"/>
    </row>
    <row r="965" customHeight="1" spans="1:8">
      <c r="A965" s="232">
        <v>2140104</v>
      </c>
      <c r="B965" s="232" t="s">
        <v>998</v>
      </c>
      <c r="C965" s="135">
        <v>767</v>
      </c>
      <c r="D965" s="135">
        <v>1514</v>
      </c>
      <c r="E965" s="150"/>
      <c r="F965" s="135">
        <v>1121</v>
      </c>
      <c r="G965" s="42"/>
      <c r="H965" s="42">
        <f>ROUND((F965-C965)/C965*100,1)</f>
        <v>46.2</v>
      </c>
    </row>
    <row r="966" customHeight="1" spans="1:8">
      <c r="A966" s="232">
        <v>2140106</v>
      </c>
      <c r="B966" s="232" t="s">
        <v>999</v>
      </c>
      <c r="C966" s="135">
        <v>350</v>
      </c>
      <c r="D966" s="135">
        <v>543</v>
      </c>
      <c r="E966" s="150"/>
      <c r="F966" s="135">
        <v>151</v>
      </c>
      <c r="G966" s="42"/>
      <c r="H966" s="42">
        <f>ROUND((F966-C966)/C966*100,1)</f>
        <v>-56.9</v>
      </c>
    </row>
    <row r="967" customHeight="1" spans="1:8">
      <c r="A967" s="232">
        <v>2140109</v>
      </c>
      <c r="B967" s="232" t="s">
        <v>1000</v>
      </c>
      <c r="C967" s="135"/>
      <c r="D967" s="135"/>
      <c r="E967" s="150"/>
      <c r="F967" s="135"/>
      <c r="G967" s="42"/>
      <c r="H967" s="42"/>
    </row>
    <row r="968" customHeight="1" spans="1:8">
      <c r="A968" s="232">
        <v>2140110</v>
      </c>
      <c r="B968" s="232" t="s">
        <v>1001</v>
      </c>
      <c r="C968" s="135">
        <v>8</v>
      </c>
      <c r="D968" s="135">
        <v>8</v>
      </c>
      <c r="E968" s="150"/>
      <c r="F968" s="135"/>
      <c r="G968" s="42"/>
      <c r="H968" s="42">
        <f>ROUND((F968-C968)/C968*100,1)</f>
        <v>-100</v>
      </c>
    </row>
    <row r="969" customHeight="1" spans="1:8">
      <c r="A969" s="232">
        <v>2140111</v>
      </c>
      <c r="B969" s="232" t="s">
        <v>1002</v>
      </c>
      <c r="C969" s="135"/>
      <c r="D969" s="135"/>
      <c r="E969" s="150"/>
      <c r="F969" s="135"/>
      <c r="G969" s="42"/>
      <c r="H969" s="42"/>
    </row>
    <row r="970" customHeight="1" spans="1:8">
      <c r="A970" s="232">
        <v>2140112</v>
      </c>
      <c r="B970" s="232" t="s">
        <v>1003</v>
      </c>
      <c r="C970" s="135"/>
      <c r="D970" s="135"/>
      <c r="E970" s="150"/>
      <c r="F970" s="135"/>
      <c r="G970" s="42"/>
      <c r="H970" s="42"/>
    </row>
    <row r="971" customHeight="1" spans="1:8">
      <c r="A971" s="232">
        <v>2140114</v>
      </c>
      <c r="B971" s="232" t="s">
        <v>1004</v>
      </c>
      <c r="C971" s="135"/>
      <c r="D971" s="135"/>
      <c r="E971" s="150"/>
      <c r="F971" s="135"/>
      <c r="G971" s="42"/>
      <c r="H971" s="42"/>
    </row>
    <row r="972" customHeight="1" spans="1:8">
      <c r="A972" s="232">
        <v>2140122</v>
      </c>
      <c r="B972" s="232" t="s">
        <v>1005</v>
      </c>
      <c r="C972" s="135"/>
      <c r="D972" s="135"/>
      <c r="E972" s="150"/>
      <c r="F972" s="135"/>
      <c r="G972" s="42"/>
      <c r="H972" s="42"/>
    </row>
    <row r="973" customHeight="1" spans="1:8">
      <c r="A973" s="232">
        <v>2140123</v>
      </c>
      <c r="B973" s="232" t="s">
        <v>1006</v>
      </c>
      <c r="C973" s="135"/>
      <c r="D973" s="135"/>
      <c r="E973" s="150"/>
      <c r="F973" s="135"/>
      <c r="G973" s="42"/>
      <c r="H973" s="42"/>
    </row>
    <row r="974" customHeight="1" spans="1:8">
      <c r="A974" s="232">
        <v>2140127</v>
      </c>
      <c r="B974" s="232" t="s">
        <v>1007</v>
      </c>
      <c r="C974" s="135"/>
      <c r="D974" s="135"/>
      <c r="E974" s="150"/>
      <c r="F974" s="135"/>
      <c r="G974" s="42"/>
      <c r="H974" s="42"/>
    </row>
    <row r="975" customHeight="1" spans="1:8">
      <c r="A975" s="232">
        <v>2140128</v>
      </c>
      <c r="B975" s="232" t="s">
        <v>1008</v>
      </c>
      <c r="C975" s="135"/>
      <c r="D975" s="135"/>
      <c r="E975" s="150"/>
      <c r="F975" s="135"/>
      <c r="G975" s="42"/>
      <c r="H975" s="42"/>
    </row>
    <row r="976" customHeight="1" spans="1:8">
      <c r="A976" s="232">
        <v>2140129</v>
      </c>
      <c r="B976" s="232" t="s">
        <v>1009</v>
      </c>
      <c r="C976" s="135"/>
      <c r="D976" s="135"/>
      <c r="E976" s="150"/>
      <c r="F976" s="135"/>
      <c r="G976" s="42"/>
      <c r="H976" s="42"/>
    </row>
    <row r="977" customHeight="1" spans="1:8">
      <c r="A977" s="232">
        <v>2140130</v>
      </c>
      <c r="B977" s="232" t="s">
        <v>1010</v>
      </c>
      <c r="C977" s="135"/>
      <c r="D977" s="135"/>
      <c r="E977" s="150"/>
      <c r="F977" s="135"/>
      <c r="G977" s="42"/>
      <c r="H977" s="42"/>
    </row>
    <row r="978" customHeight="1" spans="1:8">
      <c r="A978" s="232">
        <v>2140131</v>
      </c>
      <c r="B978" s="232" t="s">
        <v>1011</v>
      </c>
      <c r="C978" s="135"/>
      <c r="D978" s="135"/>
      <c r="E978" s="150"/>
      <c r="F978" s="135"/>
      <c r="G978" s="42"/>
      <c r="H978" s="42"/>
    </row>
    <row r="979" customHeight="1" spans="1:8">
      <c r="A979" s="232">
        <v>2140133</v>
      </c>
      <c r="B979" s="232" t="s">
        <v>1012</v>
      </c>
      <c r="C979" s="135"/>
      <c r="D979" s="135"/>
      <c r="E979" s="150"/>
      <c r="F979" s="135"/>
      <c r="G979" s="42"/>
      <c r="H979" s="42"/>
    </row>
    <row r="980" customHeight="1" spans="1:8">
      <c r="A980" s="232">
        <v>2140136</v>
      </c>
      <c r="B980" s="232" t="s">
        <v>1013</v>
      </c>
      <c r="C980" s="135"/>
      <c r="D980" s="135"/>
      <c r="E980" s="150"/>
      <c r="F980" s="135"/>
      <c r="G980" s="42"/>
      <c r="H980" s="42"/>
    </row>
    <row r="981" customHeight="1" spans="1:8">
      <c r="A981" s="232">
        <v>2140138</v>
      </c>
      <c r="B981" s="232" t="s">
        <v>1014</v>
      </c>
      <c r="C981" s="135"/>
      <c r="D981" s="135"/>
      <c r="E981" s="150"/>
      <c r="F981" s="135"/>
      <c r="G981" s="42"/>
      <c r="H981" s="42"/>
    </row>
    <row r="982" customHeight="1" spans="1:8">
      <c r="A982" s="232">
        <v>2140199</v>
      </c>
      <c r="B982" s="232" t="s">
        <v>1015</v>
      </c>
      <c r="C982" s="135">
        <v>167</v>
      </c>
      <c r="D982" s="135">
        <v>143</v>
      </c>
      <c r="E982" s="150"/>
      <c r="F982" s="135">
        <v>218</v>
      </c>
      <c r="G982" s="42"/>
      <c r="H982" s="42">
        <f>ROUND((F982-C982)/C982*100,1)</f>
        <v>30.5</v>
      </c>
    </row>
    <row r="983" customHeight="1" spans="1:8">
      <c r="A983" s="232">
        <v>21402</v>
      </c>
      <c r="B983" s="209" t="s">
        <v>1016</v>
      </c>
      <c r="C983" s="100">
        <v>0</v>
      </c>
      <c r="D983" s="100">
        <f>SUM(D984:D992)</f>
        <v>0</v>
      </c>
      <c r="E983" s="141">
        <v>0</v>
      </c>
      <c r="F983" s="100">
        <v>0</v>
      </c>
      <c r="G983" s="42"/>
      <c r="H983" s="42"/>
    </row>
    <row r="984" customHeight="1" spans="1:8">
      <c r="A984" s="232">
        <v>2140201</v>
      </c>
      <c r="B984" s="232" t="s">
        <v>270</v>
      </c>
      <c r="C984" s="135"/>
      <c r="D984" s="135"/>
      <c r="E984" s="150"/>
      <c r="F984" s="135"/>
      <c r="G984" s="42"/>
      <c r="H984" s="42"/>
    </row>
    <row r="985" customHeight="1" spans="1:8">
      <c r="A985" s="232">
        <v>2140202</v>
      </c>
      <c r="B985" s="232" t="s">
        <v>271</v>
      </c>
      <c r="C985" s="135"/>
      <c r="D985" s="135"/>
      <c r="E985" s="150"/>
      <c r="F985" s="135"/>
      <c r="G985" s="42"/>
      <c r="H985" s="42"/>
    </row>
    <row r="986" customHeight="1" spans="1:8">
      <c r="A986" s="232">
        <v>2140203</v>
      </c>
      <c r="B986" s="232" t="s">
        <v>272</v>
      </c>
      <c r="C986" s="135"/>
      <c r="D986" s="135"/>
      <c r="E986" s="150"/>
      <c r="F986" s="135"/>
      <c r="G986" s="42"/>
      <c r="H986" s="42"/>
    </row>
    <row r="987" customHeight="1" spans="1:8">
      <c r="A987" s="232">
        <v>2140204</v>
      </c>
      <c r="B987" s="232" t="s">
        <v>1017</v>
      </c>
      <c r="C987" s="135"/>
      <c r="D987" s="135"/>
      <c r="E987" s="150"/>
      <c r="F987" s="135"/>
      <c r="G987" s="42"/>
      <c r="H987" s="42"/>
    </row>
    <row r="988" customHeight="1" spans="1:8">
      <c r="A988" s="232">
        <v>2140205</v>
      </c>
      <c r="B988" s="232" t="s">
        <v>1018</v>
      </c>
      <c r="C988" s="135"/>
      <c r="D988" s="135"/>
      <c r="E988" s="150"/>
      <c r="F988" s="135"/>
      <c r="G988" s="42"/>
      <c r="H988" s="42"/>
    </row>
    <row r="989" customHeight="1" spans="1:8">
      <c r="A989" s="232">
        <v>2140206</v>
      </c>
      <c r="B989" s="232" t="s">
        <v>1019</v>
      </c>
      <c r="C989" s="135"/>
      <c r="D989" s="135"/>
      <c r="E989" s="150"/>
      <c r="F989" s="135"/>
      <c r="G989" s="42"/>
      <c r="H989" s="42"/>
    </row>
    <row r="990" customHeight="1" spans="1:8">
      <c r="A990" s="232">
        <v>2140207</v>
      </c>
      <c r="B990" s="232" t="s">
        <v>1020</v>
      </c>
      <c r="C990" s="135"/>
      <c r="D990" s="135"/>
      <c r="E990" s="150"/>
      <c r="F990" s="135"/>
      <c r="G990" s="42"/>
      <c r="H990" s="42"/>
    </row>
    <row r="991" customHeight="1" spans="1:8">
      <c r="A991" s="232">
        <v>2140208</v>
      </c>
      <c r="B991" s="232" t="s">
        <v>1021</v>
      </c>
      <c r="C991" s="135"/>
      <c r="D991" s="135"/>
      <c r="E991" s="150"/>
      <c r="F991" s="135"/>
      <c r="G991" s="42"/>
      <c r="H991" s="42"/>
    </row>
    <row r="992" customHeight="1" spans="1:8">
      <c r="A992" s="232">
        <v>2140299</v>
      </c>
      <c r="B992" s="232" t="s">
        <v>1022</v>
      </c>
      <c r="C992" s="135"/>
      <c r="D992" s="135"/>
      <c r="E992" s="150"/>
      <c r="F992" s="135"/>
      <c r="G992" s="42"/>
      <c r="H992" s="42"/>
    </row>
    <row r="993" customHeight="1" spans="1:8">
      <c r="A993" s="232">
        <v>21403</v>
      </c>
      <c r="B993" s="209" t="s">
        <v>1023</v>
      </c>
      <c r="C993" s="100">
        <v>0</v>
      </c>
      <c r="D993" s="100">
        <f>SUM(D994:D1002)</f>
        <v>0</v>
      </c>
      <c r="E993" s="141">
        <v>0</v>
      </c>
      <c r="F993" s="100">
        <v>0</v>
      </c>
      <c r="G993" s="42"/>
      <c r="H993" s="42"/>
    </row>
    <row r="994" customHeight="1" spans="1:8">
      <c r="A994" s="232">
        <v>2140301</v>
      </c>
      <c r="B994" s="232" t="s">
        <v>270</v>
      </c>
      <c r="C994" s="135"/>
      <c r="D994" s="135"/>
      <c r="E994" s="150"/>
      <c r="F994" s="135"/>
      <c r="G994" s="42"/>
      <c r="H994" s="42"/>
    </row>
    <row r="995" customHeight="1" spans="1:8">
      <c r="A995" s="232">
        <v>2140302</v>
      </c>
      <c r="B995" s="232" t="s">
        <v>271</v>
      </c>
      <c r="C995" s="135"/>
      <c r="D995" s="135"/>
      <c r="E995" s="150"/>
      <c r="F995" s="135"/>
      <c r="G995" s="42"/>
      <c r="H995" s="42"/>
    </row>
    <row r="996" customHeight="1" spans="1:8">
      <c r="A996" s="232">
        <v>2140303</v>
      </c>
      <c r="B996" s="232" t="s">
        <v>272</v>
      </c>
      <c r="C996" s="135"/>
      <c r="D996" s="135"/>
      <c r="E996" s="150"/>
      <c r="F996" s="135"/>
      <c r="G996" s="42"/>
      <c r="H996" s="42"/>
    </row>
    <row r="997" customHeight="1" spans="1:8">
      <c r="A997" s="232">
        <v>2140304</v>
      </c>
      <c r="B997" s="232" t="s">
        <v>1024</v>
      </c>
      <c r="C997" s="135"/>
      <c r="D997" s="135"/>
      <c r="E997" s="150"/>
      <c r="F997" s="135"/>
      <c r="G997" s="42"/>
      <c r="H997" s="42"/>
    </row>
    <row r="998" customHeight="1" spans="1:8">
      <c r="A998" s="232">
        <v>2140305</v>
      </c>
      <c r="B998" s="232" t="s">
        <v>1025</v>
      </c>
      <c r="C998" s="135"/>
      <c r="D998" s="135"/>
      <c r="E998" s="150"/>
      <c r="F998" s="135"/>
      <c r="G998" s="42"/>
      <c r="H998" s="42"/>
    </row>
    <row r="999" customHeight="1" spans="1:8">
      <c r="A999" s="232">
        <v>2140306</v>
      </c>
      <c r="B999" s="232" t="s">
        <v>1026</v>
      </c>
      <c r="C999" s="135"/>
      <c r="D999" s="135"/>
      <c r="E999" s="150"/>
      <c r="F999" s="135"/>
      <c r="G999" s="42"/>
      <c r="H999" s="42"/>
    </row>
    <row r="1000" customHeight="1" spans="1:8">
      <c r="A1000" s="232">
        <v>2140307</v>
      </c>
      <c r="B1000" s="232" t="s">
        <v>1027</v>
      </c>
      <c r="C1000" s="135"/>
      <c r="D1000" s="135"/>
      <c r="E1000" s="150"/>
      <c r="F1000" s="135"/>
      <c r="G1000" s="42"/>
      <c r="H1000" s="42"/>
    </row>
    <row r="1001" customHeight="1" spans="1:8">
      <c r="A1001" s="232">
        <v>2140308</v>
      </c>
      <c r="B1001" s="232" t="s">
        <v>1028</v>
      </c>
      <c r="C1001" s="135"/>
      <c r="D1001" s="135"/>
      <c r="E1001" s="150"/>
      <c r="F1001" s="135"/>
      <c r="G1001" s="42"/>
      <c r="H1001" s="42"/>
    </row>
    <row r="1002" customHeight="1" spans="1:8">
      <c r="A1002" s="232">
        <v>2140399</v>
      </c>
      <c r="B1002" s="232" t="s">
        <v>1029</v>
      </c>
      <c r="C1002" s="135"/>
      <c r="D1002" s="135"/>
      <c r="E1002" s="150"/>
      <c r="F1002" s="135"/>
      <c r="G1002" s="42"/>
      <c r="H1002" s="42"/>
    </row>
    <row r="1003" customHeight="1" spans="1:8">
      <c r="A1003" s="232">
        <v>21405</v>
      </c>
      <c r="B1003" s="209" t="s">
        <v>1030</v>
      </c>
      <c r="C1003" s="100">
        <v>0</v>
      </c>
      <c r="D1003" s="100">
        <f>SUM(D1004:D1009)</f>
        <v>0</v>
      </c>
      <c r="E1003" s="141">
        <v>0</v>
      </c>
      <c r="F1003" s="100">
        <v>0</v>
      </c>
      <c r="G1003" s="42"/>
      <c r="H1003" s="42"/>
    </row>
    <row r="1004" customHeight="1" spans="1:8">
      <c r="A1004" s="232">
        <v>2140501</v>
      </c>
      <c r="B1004" s="232" t="s">
        <v>270</v>
      </c>
      <c r="C1004" s="135"/>
      <c r="D1004" s="135"/>
      <c r="E1004" s="150"/>
      <c r="F1004" s="135"/>
      <c r="G1004" s="42"/>
      <c r="H1004" s="42"/>
    </row>
    <row r="1005" customHeight="1" spans="1:8">
      <c r="A1005" s="232">
        <v>2140502</v>
      </c>
      <c r="B1005" s="232" t="s">
        <v>271</v>
      </c>
      <c r="C1005" s="135"/>
      <c r="D1005" s="135"/>
      <c r="E1005" s="150"/>
      <c r="F1005" s="135"/>
      <c r="G1005" s="42"/>
      <c r="H1005" s="42"/>
    </row>
    <row r="1006" customHeight="1" spans="1:8">
      <c r="A1006" s="232">
        <v>2140503</v>
      </c>
      <c r="B1006" s="232" t="s">
        <v>272</v>
      </c>
      <c r="C1006" s="135"/>
      <c r="D1006" s="135"/>
      <c r="E1006" s="150"/>
      <c r="F1006" s="135"/>
      <c r="G1006" s="42"/>
      <c r="H1006" s="42"/>
    </row>
    <row r="1007" customHeight="1" spans="1:8">
      <c r="A1007" s="232">
        <v>2140504</v>
      </c>
      <c r="B1007" s="232" t="s">
        <v>1021</v>
      </c>
      <c r="C1007" s="135"/>
      <c r="D1007" s="135"/>
      <c r="E1007" s="150"/>
      <c r="F1007" s="135"/>
      <c r="G1007" s="42"/>
      <c r="H1007" s="42"/>
    </row>
    <row r="1008" customHeight="1" spans="1:8">
      <c r="A1008" s="232">
        <v>2140505</v>
      </c>
      <c r="B1008" s="232" t="s">
        <v>1031</v>
      </c>
      <c r="C1008" s="135"/>
      <c r="D1008" s="135"/>
      <c r="E1008" s="150"/>
      <c r="F1008" s="135"/>
      <c r="G1008" s="42"/>
      <c r="H1008" s="42"/>
    </row>
    <row r="1009" customHeight="1" spans="1:8">
      <c r="A1009" s="232">
        <v>2140599</v>
      </c>
      <c r="B1009" s="232" t="s">
        <v>1032</v>
      </c>
      <c r="C1009" s="135"/>
      <c r="D1009" s="135"/>
      <c r="E1009" s="150"/>
      <c r="F1009" s="135"/>
      <c r="G1009" s="42"/>
      <c r="H1009" s="42"/>
    </row>
    <row r="1010" customHeight="1" spans="1:8">
      <c r="A1010" s="232">
        <v>21406</v>
      </c>
      <c r="B1010" s="209" t="s">
        <v>1033</v>
      </c>
      <c r="C1010" s="100">
        <v>518</v>
      </c>
      <c r="D1010" s="100">
        <f>SUM(D1011:D1014)</f>
        <v>0</v>
      </c>
      <c r="E1010" s="141">
        <v>0</v>
      </c>
      <c r="F1010" s="100">
        <v>0</v>
      </c>
      <c r="G1010" s="42"/>
      <c r="H1010" s="42">
        <f>ROUND((F1010-C1010)/C1010*100,1)</f>
        <v>-100</v>
      </c>
    </row>
    <row r="1011" customHeight="1" spans="1:8">
      <c r="A1011" s="232">
        <v>2140601</v>
      </c>
      <c r="B1011" s="232" t="s">
        <v>1034</v>
      </c>
      <c r="C1011" s="135"/>
      <c r="D1011" s="135"/>
      <c r="E1011" s="150"/>
      <c r="F1011" s="135"/>
      <c r="G1011" s="42"/>
      <c r="H1011" s="42"/>
    </row>
    <row r="1012" customHeight="1" spans="1:8">
      <c r="A1012" s="232">
        <v>2140602</v>
      </c>
      <c r="B1012" s="232" t="s">
        <v>1035</v>
      </c>
      <c r="C1012" s="135">
        <v>518</v>
      </c>
      <c r="D1012" s="135"/>
      <c r="E1012" s="150"/>
      <c r="F1012" s="135"/>
      <c r="G1012" s="42"/>
      <c r="H1012" s="42">
        <f>ROUND((F1012-C1012)/C1012*100,1)</f>
        <v>-100</v>
      </c>
    </row>
    <row r="1013" ht="17.1" customHeight="1" spans="1:8">
      <c r="A1013" s="232">
        <v>2140603</v>
      </c>
      <c r="B1013" s="232" t="s">
        <v>1036</v>
      </c>
      <c r="C1013" s="135"/>
      <c r="D1013" s="135"/>
      <c r="E1013" s="150"/>
      <c r="F1013" s="135"/>
      <c r="G1013" s="42"/>
      <c r="H1013" s="42"/>
    </row>
    <row r="1014" customHeight="1" spans="1:8">
      <c r="A1014" s="232">
        <v>2140699</v>
      </c>
      <c r="B1014" s="232" t="s">
        <v>1037</v>
      </c>
      <c r="C1014" s="135"/>
      <c r="D1014" s="135"/>
      <c r="E1014" s="150"/>
      <c r="F1014" s="135"/>
      <c r="G1014" s="42"/>
      <c r="H1014" s="42"/>
    </row>
    <row r="1015" customHeight="1" spans="1:8">
      <c r="A1015" s="232">
        <v>21499</v>
      </c>
      <c r="B1015" s="209" t="s">
        <v>1038</v>
      </c>
      <c r="C1015" s="100">
        <v>0</v>
      </c>
      <c r="D1015" s="100">
        <f>SUM(D1016:D1017)</f>
        <v>105</v>
      </c>
      <c r="E1015" s="141">
        <v>105</v>
      </c>
      <c r="F1015" s="100">
        <v>55</v>
      </c>
      <c r="G1015" s="42">
        <f>ROUND(F1015/E1015*100,1)</f>
        <v>52.4</v>
      </c>
      <c r="H1015" s="42"/>
    </row>
    <row r="1016" customHeight="1" spans="1:8">
      <c r="A1016" s="232">
        <v>2149901</v>
      </c>
      <c r="B1016" s="232" t="s">
        <v>1039</v>
      </c>
      <c r="C1016" s="135"/>
      <c r="D1016" s="135"/>
      <c r="E1016" s="150"/>
      <c r="F1016" s="135"/>
      <c r="G1016" s="42"/>
      <c r="H1016" s="42"/>
    </row>
    <row r="1017" customHeight="1" spans="1:8">
      <c r="A1017" s="232">
        <v>2149999</v>
      </c>
      <c r="B1017" s="232" t="s">
        <v>1040</v>
      </c>
      <c r="C1017" s="135"/>
      <c r="D1017" s="135">
        <v>105</v>
      </c>
      <c r="E1017" s="150"/>
      <c r="F1017" s="135">
        <v>55</v>
      </c>
      <c r="G1017" s="42"/>
      <c r="H1017" s="42"/>
    </row>
    <row r="1018" customHeight="1" spans="1:8">
      <c r="A1018" s="232">
        <v>215</v>
      </c>
      <c r="B1018" s="209" t="s">
        <v>1041</v>
      </c>
      <c r="C1018" s="100">
        <v>1589</v>
      </c>
      <c r="D1018" s="100">
        <f>SUM(D1019,D1029,D1045,D1050,D1061,D1068,D1076)</f>
        <v>460</v>
      </c>
      <c r="E1018" s="141">
        <v>1079</v>
      </c>
      <c r="F1018" s="100">
        <v>516</v>
      </c>
      <c r="G1018" s="42">
        <f>ROUND(F1018/E1018*100,1)</f>
        <v>47.8</v>
      </c>
      <c r="H1018" s="42">
        <f>ROUND((F1018-C1018)/C1018*100,1)</f>
        <v>-67.5</v>
      </c>
    </row>
    <row r="1019" customHeight="1" spans="1:8">
      <c r="A1019" s="232">
        <v>21501</v>
      </c>
      <c r="B1019" s="209" t="s">
        <v>1042</v>
      </c>
      <c r="C1019" s="100">
        <v>36</v>
      </c>
      <c r="D1019" s="100">
        <f>SUM(D1020:D1028)</f>
        <v>0</v>
      </c>
      <c r="E1019" s="141">
        <v>0</v>
      </c>
      <c r="F1019" s="100">
        <v>0</v>
      </c>
      <c r="G1019" s="42"/>
      <c r="H1019" s="42">
        <f>ROUND((F1019-C1019)/C1019*100,1)</f>
        <v>-100</v>
      </c>
    </row>
    <row r="1020" customHeight="1" spans="1:8">
      <c r="A1020" s="232">
        <v>2150101</v>
      </c>
      <c r="B1020" s="232" t="s">
        <v>270</v>
      </c>
      <c r="C1020" s="135">
        <v>36</v>
      </c>
      <c r="D1020" s="135"/>
      <c r="E1020" s="150"/>
      <c r="F1020" s="135"/>
      <c r="G1020" s="42"/>
      <c r="H1020" s="42">
        <f>ROUND((F1020-C1020)/C1020*100,1)</f>
        <v>-100</v>
      </c>
    </row>
    <row r="1021" customHeight="1" spans="1:8">
      <c r="A1021" s="232">
        <v>2150102</v>
      </c>
      <c r="B1021" s="232" t="s">
        <v>271</v>
      </c>
      <c r="C1021" s="135"/>
      <c r="D1021" s="135"/>
      <c r="E1021" s="150"/>
      <c r="F1021" s="135"/>
      <c r="G1021" s="42"/>
      <c r="H1021" s="42"/>
    </row>
    <row r="1022" customHeight="1" spans="1:8">
      <c r="A1022" s="232">
        <v>2150103</v>
      </c>
      <c r="B1022" s="232" t="s">
        <v>272</v>
      </c>
      <c r="C1022" s="135"/>
      <c r="D1022" s="135"/>
      <c r="E1022" s="150"/>
      <c r="F1022" s="135"/>
      <c r="G1022" s="42"/>
      <c r="H1022" s="42"/>
    </row>
    <row r="1023" customHeight="1" spans="1:8">
      <c r="A1023" s="232">
        <v>2150104</v>
      </c>
      <c r="B1023" s="232" t="s">
        <v>1043</v>
      </c>
      <c r="C1023" s="135"/>
      <c r="D1023" s="135"/>
      <c r="E1023" s="150"/>
      <c r="F1023" s="135"/>
      <c r="G1023" s="42"/>
      <c r="H1023" s="42"/>
    </row>
    <row r="1024" customHeight="1" spans="1:8">
      <c r="A1024" s="232">
        <v>2150105</v>
      </c>
      <c r="B1024" s="232" t="s">
        <v>1044</v>
      </c>
      <c r="C1024" s="135"/>
      <c r="D1024" s="135"/>
      <c r="E1024" s="150"/>
      <c r="F1024" s="135"/>
      <c r="G1024" s="42"/>
      <c r="H1024" s="42"/>
    </row>
    <row r="1025" customHeight="1" spans="1:8">
      <c r="A1025" s="232">
        <v>2150106</v>
      </c>
      <c r="B1025" s="232" t="s">
        <v>1045</v>
      </c>
      <c r="C1025" s="135"/>
      <c r="D1025" s="135"/>
      <c r="E1025" s="150"/>
      <c r="F1025" s="135"/>
      <c r="G1025" s="42"/>
      <c r="H1025" s="42"/>
    </row>
    <row r="1026" customHeight="1" spans="1:8">
      <c r="A1026" s="232">
        <v>2150107</v>
      </c>
      <c r="B1026" s="232" t="s">
        <v>1046</v>
      </c>
      <c r="C1026" s="135"/>
      <c r="D1026" s="135"/>
      <c r="E1026" s="150"/>
      <c r="F1026" s="135"/>
      <c r="G1026" s="42"/>
      <c r="H1026" s="42"/>
    </row>
    <row r="1027" customHeight="1" spans="1:8">
      <c r="A1027" s="232">
        <v>2150108</v>
      </c>
      <c r="B1027" s="232" t="s">
        <v>1047</v>
      </c>
      <c r="C1027" s="135"/>
      <c r="D1027" s="135"/>
      <c r="E1027" s="150"/>
      <c r="F1027" s="135"/>
      <c r="G1027" s="42"/>
      <c r="H1027" s="42"/>
    </row>
    <row r="1028" customHeight="1" spans="1:8">
      <c r="A1028" s="232">
        <v>2150199</v>
      </c>
      <c r="B1028" s="232" t="s">
        <v>1048</v>
      </c>
      <c r="C1028" s="135"/>
      <c r="D1028" s="135"/>
      <c r="E1028" s="150"/>
      <c r="F1028" s="135"/>
      <c r="G1028" s="42"/>
      <c r="H1028" s="42"/>
    </row>
    <row r="1029" customHeight="1" spans="1:8">
      <c r="A1029" s="232">
        <v>21502</v>
      </c>
      <c r="B1029" s="209" t="s">
        <v>1049</v>
      </c>
      <c r="C1029" s="100">
        <v>51</v>
      </c>
      <c r="D1029" s="100">
        <f>SUM(D1030:D1044)</f>
        <v>0</v>
      </c>
      <c r="E1029" s="141">
        <v>646</v>
      </c>
      <c r="F1029" s="100">
        <v>143</v>
      </c>
      <c r="G1029" s="42">
        <f>ROUND(F1029/E1029*100,1)</f>
        <v>22.1</v>
      </c>
      <c r="H1029" s="42">
        <f>ROUND((F1029-C1029)/C1029*100,1)</f>
        <v>180.4</v>
      </c>
    </row>
    <row r="1030" customHeight="1" spans="1:8">
      <c r="A1030" s="232">
        <v>2150201</v>
      </c>
      <c r="B1030" s="232" t="s">
        <v>270</v>
      </c>
      <c r="C1030" s="135">
        <v>50</v>
      </c>
      <c r="D1030" s="135"/>
      <c r="E1030" s="150"/>
      <c r="F1030" s="135">
        <v>36</v>
      </c>
      <c r="G1030" s="42"/>
      <c r="H1030" s="42">
        <f>ROUND((F1030-C1030)/C1030*100,1)</f>
        <v>-28</v>
      </c>
    </row>
    <row r="1031" customHeight="1" spans="1:8">
      <c r="A1031" s="232">
        <v>2150202</v>
      </c>
      <c r="B1031" s="232" t="s">
        <v>271</v>
      </c>
      <c r="C1031" s="135"/>
      <c r="D1031" s="135"/>
      <c r="E1031" s="150"/>
      <c r="F1031" s="135"/>
      <c r="G1031" s="42"/>
      <c r="H1031" s="42"/>
    </row>
    <row r="1032" customHeight="1" spans="1:8">
      <c r="A1032" s="232">
        <v>2150203</v>
      </c>
      <c r="B1032" s="232" t="s">
        <v>272</v>
      </c>
      <c r="C1032" s="135"/>
      <c r="D1032" s="135"/>
      <c r="E1032" s="150"/>
      <c r="F1032" s="135"/>
      <c r="G1032" s="42"/>
      <c r="H1032" s="42"/>
    </row>
    <row r="1033" customHeight="1" spans="1:8">
      <c r="A1033" s="232">
        <v>2150204</v>
      </c>
      <c r="B1033" s="232" t="s">
        <v>1050</v>
      </c>
      <c r="C1033" s="135"/>
      <c r="D1033" s="135"/>
      <c r="E1033" s="150"/>
      <c r="F1033" s="135"/>
      <c r="G1033" s="42"/>
      <c r="H1033" s="42"/>
    </row>
    <row r="1034" customHeight="1" spans="1:8">
      <c r="A1034" s="232">
        <v>2150205</v>
      </c>
      <c r="B1034" s="232" t="s">
        <v>1051</v>
      </c>
      <c r="C1034" s="135"/>
      <c r="D1034" s="135"/>
      <c r="E1034" s="150"/>
      <c r="F1034" s="135"/>
      <c r="G1034" s="42"/>
      <c r="H1034" s="42"/>
    </row>
    <row r="1035" customHeight="1" spans="1:8">
      <c r="A1035" s="232">
        <v>2150206</v>
      </c>
      <c r="B1035" s="232" t="s">
        <v>1052</v>
      </c>
      <c r="C1035" s="135"/>
      <c r="D1035" s="135"/>
      <c r="E1035" s="150"/>
      <c r="F1035" s="135"/>
      <c r="G1035" s="42"/>
      <c r="H1035" s="42"/>
    </row>
    <row r="1036" customHeight="1" spans="1:8">
      <c r="A1036" s="232">
        <v>2150207</v>
      </c>
      <c r="B1036" s="232" t="s">
        <v>1053</v>
      </c>
      <c r="C1036" s="135"/>
      <c r="D1036" s="135"/>
      <c r="E1036" s="150"/>
      <c r="F1036" s="135"/>
      <c r="G1036" s="42"/>
      <c r="H1036" s="42"/>
    </row>
    <row r="1037" customHeight="1" spans="1:8">
      <c r="A1037" s="232">
        <v>2150208</v>
      </c>
      <c r="B1037" s="232" t="s">
        <v>1054</v>
      </c>
      <c r="C1037" s="135"/>
      <c r="D1037" s="135"/>
      <c r="E1037" s="150"/>
      <c r="F1037" s="135"/>
      <c r="G1037" s="42"/>
      <c r="H1037" s="42"/>
    </row>
    <row r="1038" customHeight="1" spans="1:8">
      <c r="A1038" s="232">
        <v>2150209</v>
      </c>
      <c r="B1038" s="232" t="s">
        <v>1055</v>
      </c>
      <c r="C1038" s="135"/>
      <c r="D1038" s="135"/>
      <c r="E1038" s="150"/>
      <c r="F1038" s="135"/>
      <c r="G1038" s="42"/>
      <c r="H1038" s="42"/>
    </row>
    <row r="1039" customHeight="1" spans="1:8">
      <c r="A1039" s="232">
        <v>2150210</v>
      </c>
      <c r="B1039" s="232" t="s">
        <v>1056</v>
      </c>
      <c r="C1039" s="135"/>
      <c r="D1039" s="135"/>
      <c r="E1039" s="150"/>
      <c r="F1039" s="135"/>
      <c r="G1039" s="42"/>
      <c r="H1039" s="42"/>
    </row>
    <row r="1040" customHeight="1" spans="1:8">
      <c r="A1040" s="232">
        <v>2150212</v>
      </c>
      <c r="B1040" s="232" t="s">
        <v>1057</v>
      </c>
      <c r="C1040" s="135"/>
      <c r="D1040" s="135"/>
      <c r="E1040" s="150"/>
      <c r="F1040" s="135"/>
      <c r="G1040" s="42"/>
      <c r="H1040" s="42"/>
    </row>
    <row r="1041" customHeight="1" spans="1:8">
      <c r="A1041" s="232">
        <v>2150213</v>
      </c>
      <c r="B1041" s="232" t="s">
        <v>1058</v>
      </c>
      <c r="C1041" s="135"/>
      <c r="D1041" s="135"/>
      <c r="E1041" s="150"/>
      <c r="F1041" s="135"/>
      <c r="G1041" s="42"/>
      <c r="H1041" s="42"/>
    </row>
    <row r="1042" customHeight="1" spans="1:8">
      <c r="A1042" s="232">
        <v>2150214</v>
      </c>
      <c r="B1042" s="232" t="s">
        <v>1059</v>
      </c>
      <c r="C1042" s="135"/>
      <c r="D1042" s="135"/>
      <c r="E1042" s="150"/>
      <c r="F1042" s="135"/>
      <c r="G1042" s="42"/>
      <c r="H1042" s="42"/>
    </row>
    <row r="1043" customHeight="1" spans="1:8">
      <c r="A1043" s="232">
        <v>2150215</v>
      </c>
      <c r="B1043" s="232" t="s">
        <v>1060</v>
      </c>
      <c r="C1043" s="135"/>
      <c r="D1043" s="135"/>
      <c r="E1043" s="150"/>
      <c r="F1043" s="135"/>
      <c r="G1043" s="42"/>
      <c r="H1043" s="42"/>
    </row>
    <row r="1044" customHeight="1" spans="1:8">
      <c r="A1044" s="232">
        <v>2150299</v>
      </c>
      <c r="B1044" s="232" t="s">
        <v>1061</v>
      </c>
      <c r="C1044" s="135">
        <v>1</v>
      </c>
      <c r="D1044" s="135"/>
      <c r="E1044" s="150"/>
      <c r="F1044" s="135">
        <v>107</v>
      </c>
      <c r="G1044" s="42"/>
      <c r="H1044" s="42">
        <f>ROUND((F1044-C1044)/C1044*100,1)</f>
        <v>10600</v>
      </c>
    </row>
    <row r="1045" customHeight="1" spans="1:8">
      <c r="A1045" s="232">
        <v>21503</v>
      </c>
      <c r="B1045" s="209" t="s">
        <v>1062</v>
      </c>
      <c r="C1045" s="100">
        <v>0</v>
      </c>
      <c r="D1045" s="100">
        <f>SUM(D1046:D1049)</f>
        <v>0</v>
      </c>
      <c r="E1045" s="141">
        <v>0</v>
      </c>
      <c r="F1045" s="100">
        <v>0</v>
      </c>
      <c r="G1045" s="42"/>
      <c r="H1045" s="42"/>
    </row>
    <row r="1046" customHeight="1" spans="1:8">
      <c r="A1046" s="232">
        <v>2150301</v>
      </c>
      <c r="B1046" s="232" t="s">
        <v>270</v>
      </c>
      <c r="C1046" s="135"/>
      <c r="D1046" s="135"/>
      <c r="E1046" s="150"/>
      <c r="F1046" s="135"/>
      <c r="G1046" s="42"/>
      <c r="H1046" s="42"/>
    </row>
    <row r="1047" customHeight="1" spans="1:8">
      <c r="A1047" s="232">
        <v>2150302</v>
      </c>
      <c r="B1047" s="232" t="s">
        <v>271</v>
      </c>
      <c r="C1047" s="135"/>
      <c r="D1047" s="135"/>
      <c r="E1047" s="150"/>
      <c r="F1047" s="135"/>
      <c r="G1047" s="42"/>
      <c r="H1047" s="42"/>
    </row>
    <row r="1048" customHeight="1" spans="1:8">
      <c r="A1048" s="232">
        <v>2150303</v>
      </c>
      <c r="B1048" s="232" t="s">
        <v>272</v>
      </c>
      <c r="C1048" s="135"/>
      <c r="D1048" s="135"/>
      <c r="E1048" s="150"/>
      <c r="F1048" s="135"/>
      <c r="G1048" s="42"/>
      <c r="H1048" s="42"/>
    </row>
    <row r="1049" customHeight="1" spans="1:8">
      <c r="A1049" s="232">
        <v>2150399</v>
      </c>
      <c r="B1049" s="232" t="s">
        <v>1063</v>
      </c>
      <c r="C1049" s="135"/>
      <c r="D1049" s="135"/>
      <c r="E1049" s="150"/>
      <c r="F1049" s="135"/>
      <c r="G1049" s="42"/>
      <c r="H1049" s="42"/>
    </row>
    <row r="1050" customHeight="1" spans="1:8">
      <c r="A1050" s="232">
        <v>21505</v>
      </c>
      <c r="B1050" s="209" t="s">
        <v>1064</v>
      </c>
      <c r="C1050" s="100">
        <v>534</v>
      </c>
      <c r="D1050" s="100">
        <f>SUM(D1051:D1060)</f>
        <v>460</v>
      </c>
      <c r="E1050" s="141">
        <v>373</v>
      </c>
      <c r="F1050" s="100">
        <v>373</v>
      </c>
      <c r="G1050" s="42">
        <f>ROUND(F1050/E1050*100,1)</f>
        <v>100</v>
      </c>
      <c r="H1050" s="42">
        <f>ROUND((F1050-C1050)/C1050*100,1)</f>
        <v>-30.1</v>
      </c>
    </row>
    <row r="1051" customHeight="1" spans="1:8">
      <c r="A1051" s="232">
        <v>2150501</v>
      </c>
      <c r="B1051" s="232" t="s">
        <v>270</v>
      </c>
      <c r="C1051" s="135">
        <v>425</v>
      </c>
      <c r="D1051" s="135">
        <v>259</v>
      </c>
      <c r="E1051" s="150"/>
      <c r="F1051" s="135">
        <v>221</v>
      </c>
      <c r="G1051" s="42"/>
      <c r="H1051" s="42">
        <f>ROUND((F1051-C1051)/C1051*100,1)</f>
        <v>-48</v>
      </c>
    </row>
    <row r="1052" customHeight="1" spans="1:8">
      <c r="A1052" s="232">
        <v>2150502</v>
      </c>
      <c r="B1052" s="232" t="s">
        <v>271</v>
      </c>
      <c r="C1052" s="135"/>
      <c r="D1052" s="135">
        <v>90</v>
      </c>
      <c r="E1052" s="150"/>
      <c r="F1052" s="135">
        <v>40</v>
      </c>
      <c r="G1052" s="42"/>
      <c r="H1052" s="42"/>
    </row>
    <row r="1053" customHeight="1" spans="1:8">
      <c r="A1053" s="232">
        <v>2150503</v>
      </c>
      <c r="B1053" s="232" t="s">
        <v>272</v>
      </c>
      <c r="C1053" s="135"/>
      <c r="D1053" s="135"/>
      <c r="E1053" s="150"/>
      <c r="F1053" s="135"/>
      <c r="G1053" s="42"/>
      <c r="H1053" s="42"/>
    </row>
    <row r="1054" customHeight="1" spans="1:8">
      <c r="A1054" s="232">
        <v>2150505</v>
      </c>
      <c r="B1054" s="232" t="s">
        <v>1065</v>
      </c>
      <c r="C1054" s="135"/>
      <c r="D1054" s="135"/>
      <c r="E1054" s="150"/>
      <c r="F1054" s="135"/>
      <c r="G1054" s="42"/>
      <c r="H1054" s="42"/>
    </row>
    <row r="1055" customHeight="1" spans="1:8">
      <c r="A1055" s="232">
        <v>2150507</v>
      </c>
      <c r="B1055" s="232" t="s">
        <v>1066</v>
      </c>
      <c r="C1055" s="135"/>
      <c r="D1055" s="135"/>
      <c r="E1055" s="150"/>
      <c r="F1055" s="135"/>
      <c r="G1055" s="42"/>
      <c r="H1055" s="42"/>
    </row>
    <row r="1056" customHeight="1" spans="1:8">
      <c r="A1056" s="232">
        <v>2150508</v>
      </c>
      <c r="B1056" s="232" t="s">
        <v>1067</v>
      </c>
      <c r="C1056" s="135"/>
      <c r="D1056" s="135"/>
      <c r="E1056" s="150"/>
      <c r="F1056" s="135"/>
      <c r="G1056" s="42"/>
      <c r="H1056" s="42"/>
    </row>
    <row r="1057" customHeight="1" spans="1:8">
      <c r="A1057" s="232">
        <v>2150516</v>
      </c>
      <c r="B1057" s="232" t="s">
        <v>1068</v>
      </c>
      <c r="C1057" s="135"/>
      <c r="D1057" s="135"/>
      <c r="E1057" s="150"/>
      <c r="F1057" s="135"/>
      <c r="G1057" s="42"/>
      <c r="H1057" s="42"/>
    </row>
    <row r="1058" customHeight="1" spans="1:8">
      <c r="A1058" s="232">
        <v>2150517</v>
      </c>
      <c r="B1058" s="232" t="s">
        <v>1069</v>
      </c>
      <c r="C1058" s="135"/>
      <c r="D1058" s="135">
        <v>111</v>
      </c>
      <c r="E1058" s="150"/>
      <c r="F1058" s="135"/>
      <c r="G1058" s="42"/>
      <c r="H1058" s="42"/>
    </row>
    <row r="1059" customHeight="1" spans="1:8">
      <c r="A1059" s="232">
        <v>2150550</v>
      </c>
      <c r="B1059" s="232" t="s">
        <v>279</v>
      </c>
      <c r="C1059" s="135">
        <v>101</v>
      </c>
      <c r="D1059" s="135"/>
      <c r="E1059" s="150"/>
      <c r="F1059" s="135">
        <v>89</v>
      </c>
      <c r="G1059" s="42"/>
      <c r="H1059" s="42">
        <f>ROUND((F1059-C1059)/C1059*100,1)</f>
        <v>-11.9</v>
      </c>
    </row>
    <row r="1060" customHeight="1" spans="1:8">
      <c r="A1060" s="232">
        <v>2150599</v>
      </c>
      <c r="B1060" s="232" t="s">
        <v>1070</v>
      </c>
      <c r="C1060" s="135">
        <v>8</v>
      </c>
      <c r="D1060" s="135"/>
      <c r="E1060" s="150"/>
      <c r="F1060" s="135">
        <v>23</v>
      </c>
      <c r="G1060" s="42"/>
      <c r="H1060" s="42">
        <f>ROUND((F1060-C1060)/C1060*100,1)</f>
        <v>187.5</v>
      </c>
    </row>
    <row r="1061" customHeight="1" spans="1:8">
      <c r="A1061" s="232">
        <v>21507</v>
      </c>
      <c r="B1061" s="209" t="s">
        <v>1071</v>
      </c>
      <c r="C1061" s="100">
        <v>0</v>
      </c>
      <c r="D1061" s="100">
        <f>SUM(D1062:D1067)</f>
        <v>0</v>
      </c>
      <c r="E1061" s="141">
        <v>0</v>
      </c>
      <c r="F1061" s="100">
        <v>0</v>
      </c>
      <c r="G1061" s="42"/>
      <c r="H1061" s="42"/>
    </row>
    <row r="1062" customHeight="1" spans="1:8">
      <c r="A1062" s="232">
        <v>2150701</v>
      </c>
      <c r="B1062" s="232" t="s">
        <v>270</v>
      </c>
      <c r="C1062" s="135"/>
      <c r="D1062" s="135"/>
      <c r="E1062" s="150"/>
      <c r="F1062" s="135"/>
      <c r="G1062" s="42"/>
      <c r="H1062" s="42"/>
    </row>
    <row r="1063" customHeight="1" spans="1:8">
      <c r="A1063" s="232">
        <v>2150702</v>
      </c>
      <c r="B1063" s="232" t="s">
        <v>271</v>
      </c>
      <c r="C1063" s="135"/>
      <c r="D1063" s="135"/>
      <c r="E1063" s="150"/>
      <c r="F1063" s="135"/>
      <c r="G1063" s="42"/>
      <c r="H1063" s="42"/>
    </row>
    <row r="1064" customHeight="1" spans="1:8">
      <c r="A1064" s="232">
        <v>2150703</v>
      </c>
      <c r="B1064" s="232" t="s">
        <v>272</v>
      </c>
      <c r="C1064" s="135"/>
      <c r="D1064" s="135"/>
      <c r="E1064" s="150"/>
      <c r="F1064" s="135"/>
      <c r="G1064" s="42"/>
      <c r="H1064" s="42"/>
    </row>
    <row r="1065" customHeight="1" spans="1:8">
      <c r="A1065" s="232">
        <v>2150704</v>
      </c>
      <c r="B1065" s="232" t="s">
        <v>1072</v>
      </c>
      <c r="C1065" s="135"/>
      <c r="D1065" s="135"/>
      <c r="E1065" s="150"/>
      <c r="F1065" s="135"/>
      <c r="G1065" s="42"/>
      <c r="H1065" s="42"/>
    </row>
    <row r="1066" customHeight="1" spans="1:8">
      <c r="A1066" s="232">
        <v>2150705</v>
      </c>
      <c r="B1066" s="232" t="s">
        <v>1073</v>
      </c>
      <c r="C1066" s="135"/>
      <c r="D1066" s="135"/>
      <c r="E1066" s="150"/>
      <c r="F1066" s="135"/>
      <c r="G1066" s="42"/>
      <c r="H1066" s="42"/>
    </row>
    <row r="1067" customHeight="1" spans="1:8">
      <c r="A1067" s="232">
        <v>2150799</v>
      </c>
      <c r="B1067" s="232" t="s">
        <v>1074</v>
      </c>
      <c r="C1067" s="135"/>
      <c r="D1067" s="135"/>
      <c r="E1067" s="150"/>
      <c r="F1067" s="135"/>
      <c r="G1067" s="42"/>
      <c r="H1067" s="42"/>
    </row>
    <row r="1068" customHeight="1" spans="1:8">
      <c r="A1068" s="232">
        <v>21508</v>
      </c>
      <c r="B1068" s="209" t="s">
        <v>1075</v>
      </c>
      <c r="C1068" s="100">
        <v>39</v>
      </c>
      <c r="D1068" s="100">
        <f>SUM(D1069:D1075)</f>
        <v>0</v>
      </c>
      <c r="E1068" s="141">
        <v>60</v>
      </c>
      <c r="F1068" s="100">
        <v>0</v>
      </c>
      <c r="G1068" s="42">
        <f>ROUND(F1068/E1068*100,1)</f>
        <v>0</v>
      </c>
      <c r="H1068" s="42">
        <f>ROUND((F1068-C1068)/C1068*100,1)</f>
        <v>-100</v>
      </c>
    </row>
    <row r="1069" customHeight="1" spans="1:8">
      <c r="A1069" s="232">
        <v>2150801</v>
      </c>
      <c r="B1069" s="232" t="s">
        <v>270</v>
      </c>
      <c r="C1069" s="135"/>
      <c r="D1069" s="135"/>
      <c r="E1069" s="150"/>
      <c r="F1069" s="135"/>
      <c r="G1069" s="42"/>
      <c r="H1069" s="42"/>
    </row>
    <row r="1070" customHeight="1" spans="1:8">
      <c r="A1070" s="232">
        <v>2150802</v>
      </c>
      <c r="B1070" s="232" t="s">
        <v>271</v>
      </c>
      <c r="C1070" s="135"/>
      <c r="D1070" s="135"/>
      <c r="E1070" s="150"/>
      <c r="F1070" s="135"/>
      <c r="G1070" s="42"/>
      <c r="H1070" s="42"/>
    </row>
    <row r="1071" customHeight="1" spans="1:8">
      <c r="A1071" s="232">
        <v>2150803</v>
      </c>
      <c r="B1071" s="232" t="s">
        <v>272</v>
      </c>
      <c r="C1071" s="135"/>
      <c r="D1071" s="135"/>
      <c r="E1071" s="150"/>
      <c r="F1071" s="135"/>
      <c r="G1071" s="42"/>
      <c r="H1071" s="42"/>
    </row>
    <row r="1072" customHeight="1" spans="1:8">
      <c r="A1072" s="232">
        <v>2150804</v>
      </c>
      <c r="B1072" s="232" t="s">
        <v>1076</v>
      </c>
      <c r="C1072" s="135"/>
      <c r="D1072" s="135"/>
      <c r="E1072" s="150"/>
      <c r="F1072" s="135"/>
      <c r="G1072" s="42"/>
      <c r="H1072" s="42"/>
    </row>
    <row r="1073" customHeight="1" spans="1:8">
      <c r="A1073" s="232">
        <v>2150805</v>
      </c>
      <c r="B1073" s="232" t="s">
        <v>1077</v>
      </c>
      <c r="C1073" s="135"/>
      <c r="D1073" s="135"/>
      <c r="E1073" s="150"/>
      <c r="F1073" s="135"/>
      <c r="G1073" s="42"/>
      <c r="H1073" s="42"/>
    </row>
    <row r="1074" customHeight="1" spans="1:8">
      <c r="A1074" s="232">
        <v>2150806</v>
      </c>
      <c r="B1074" s="232" t="s">
        <v>1078</v>
      </c>
      <c r="C1074" s="135"/>
      <c r="D1074" s="135"/>
      <c r="E1074" s="150"/>
      <c r="F1074" s="135"/>
      <c r="G1074" s="42"/>
      <c r="H1074" s="42"/>
    </row>
    <row r="1075" customHeight="1" spans="1:8">
      <c r="A1075" s="232">
        <v>2150899</v>
      </c>
      <c r="B1075" s="232" t="s">
        <v>1079</v>
      </c>
      <c r="C1075" s="135">
        <v>39</v>
      </c>
      <c r="D1075" s="135"/>
      <c r="E1075" s="150"/>
      <c r="F1075" s="135"/>
      <c r="G1075" s="42"/>
      <c r="H1075" s="42">
        <f>ROUND((F1075-C1075)/C1075*100,1)</f>
        <v>-100</v>
      </c>
    </row>
    <row r="1076" customHeight="1" spans="1:8">
      <c r="A1076" s="232">
        <v>21599</v>
      </c>
      <c r="B1076" s="209" t="s">
        <v>1080</v>
      </c>
      <c r="C1076" s="100">
        <v>929</v>
      </c>
      <c r="D1076" s="100">
        <f>SUM(D1077:D1081)</f>
        <v>0</v>
      </c>
      <c r="E1076" s="141">
        <v>0</v>
      </c>
      <c r="F1076" s="100">
        <v>0</v>
      </c>
      <c r="G1076" s="42"/>
      <c r="H1076" s="42">
        <f>ROUND((F1076-C1076)/C1076*100,1)</f>
        <v>-100</v>
      </c>
    </row>
    <row r="1077" customHeight="1" spans="1:8">
      <c r="A1077" s="232">
        <v>2159901</v>
      </c>
      <c r="B1077" s="232" t="s">
        <v>1081</v>
      </c>
      <c r="C1077" s="135"/>
      <c r="D1077" s="135"/>
      <c r="E1077" s="150"/>
      <c r="F1077" s="135"/>
      <c r="G1077" s="42"/>
      <c r="H1077" s="42"/>
    </row>
    <row r="1078" customHeight="1" spans="1:8">
      <c r="A1078" s="232">
        <v>2159904</v>
      </c>
      <c r="B1078" s="232" t="s">
        <v>1082</v>
      </c>
      <c r="C1078" s="135"/>
      <c r="D1078" s="135"/>
      <c r="E1078" s="150"/>
      <c r="F1078" s="135"/>
      <c r="G1078" s="42"/>
      <c r="H1078" s="42"/>
    </row>
    <row r="1079" customHeight="1" spans="1:8">
      <c r="A1079" s="232">
        <v>2159905</v>
      </c>
      <c r="B1079" s="232" t="s">
        <v>1083</v>
      </c>
      <c r="C1079" s="135"/>
      <c r="D1079" s="135"/>
      <c r="E1079" s="150"/>
      <c r="F1079" s="135"/>
      <c r="G1079" s="42"/>
      <c r="H1079" s="42"/>
    </row>
    <row r="1080" customHeight="1" spans="1:8">
      <c r="A1080" s="232">
        <v>2159906</v>
      </c>
      <c r="B1080" s="232" t="s">
        <v>1084</v>
      </c>
      <c r="C1080" s="135"/>
      <c r="D1080" s="135"/>
      <c r="E1080" s="150"/>
      <c r="F1080" s="135"/>
      <c r="G1080" s="42"/>
      <c r="H1080" s="42"/>
    </row>
    <row r="1081" customHeight="1" spans="1:8">
      <c r="A1081" s="232">
        <v>2159999</v>
      </c>
      <c r="B1081" s="232" t="s">
        <v>1085</v>
      </c>
      <c r="C1081" s="135">
        <v>929</v>
      </c>
      <c r="D1081" s="135"/>
      <c r="E1081" s="150"/>
      <c r="F1081" s="135"/>
      <c r="G1081" s="42"/>
      <c r="H1081" s="42">
        <f>ROUND((F1081-C1081)/C1081*100,1)</f>
        <v>-100</v>
      </c>
    </row>
    <row r="1082" customHeight="1" spans="1:8">
      <c r="A1082" s="232">
        <v>216</v>
      </c>
      <c r="B1082" s="209" t="s">
        <v>1086</v>
      </c>
      <c r="C1082" s="100">
        <v>183</v>
      </c>
      <c r="D1082" s="100">
        <f>SUM(D1083,D1093,D1099)</f>
        <v>1645</v>
      </c>
      <c r="E1082" s="141">
        <v>2376</v>
      </c>
      <c r="F1082" s="100">
        <v>646</v>
      </c>
      <c r="G1082" s="42">
        <f>ROUND(F1082/E1082*100,1)</f>
        <v>27.2</v>
      </c>
      <c r="H1082" s="42">
        <f>ROUND((F1082-C1082)/C1082*100,1)</f>
        <v>253</v>
      </c>
    </row>
    <row r="1083" customHeight="1" spans="1:8">
      <c r="A1083" s="232">
        <v>21602</v>
      </c>
      <c r="B1083" s="209" t="s">
        <v>1087</v>
      </c>
      <c r="C1083" s="100">
        <v>183</v>
      </c>
      <c r="D1083" s="100">
        <f>SUM(D1084:D1092)</f>
        <v>1645</v>
      </c>
      <c r="E1083" s="141">
        <v>2376</v>
      </c>
      <c r="F1083" s="100">
        <v>646</v>
      </c>
      <c r="G1083" s="42">
        <f>ROUND(F1083/E1083*100,1)</f>
        <v>27.2</v>
      </c>
      <c r="H1083" s="42">
        <f>ROUND((F1083-C1083)/C1083*100,1)</f>
        <v>253</v>
      </c>
    </row>
    <row r="1084" customHeight="1" spans="1:8">
      <c r="A1084" s="232">
        <v>2160201</v>
      </c>
      <c r="B1084" s="232" t="s">
        <v>270</v>
      </c>
      <c r="C1084" s="135">
        <v>147</v>
      </c>
      <c r="D1084" s="135">
        <v>88</v>
      </c>
      <c r="E1084" s="150"/>
      <c r="F1084" s="135">
        <v>159</v>
      </c>
      <c r="G1084" s="42"/>
      <c r="H1084" s="42">
        <f>ROUND((F1084-C1084)/C1084*100,1)</f>
        <v>8.2</v>
      </c>
    </row>
    <row r="1085" customHeight="1" spans="1:8">
      <c r="A1085" s="232">
        <v>2160202</v>
      </c>
      <c r="B1085" s="232" t="s">
        <v>271</v>
      </c>
      <c r="C1085" s="135">
        <v>6</v>
      </c>
      <c r="D1085" s="135">
        <v>7</v>
      </c>
      <c r="E1085" s="150"/>
      <c r="F1085" s="135"/>
      <c r="G1085" s="42"/>
      <c r="H1085" s="42">
        <f>ROUND((F1085-C1085)/C1085*100,1)</f>
        <v>-100</v>
      </c>
    </row>
    <row r="1086" customHeight="1" spans="1:8">
      <c r="A1086" s="232">
        <v>2160203</v>
      </c>
      <c r="B1086" s="232" t="s">
        <v>272</v>
      </c>
      <c r="C1086" s="135"/>
      <c r="D1086" s="135"/>
      <c r="E1086" s="150"/>
      <c r="F1086" s="135"/>
      <c r="G1086" s="42"/>
      <c r="H1086" s="42"/>
    </row>
    <row r="1087" customHeight="1" spans="1:8">
      <c r="A1087" s="232">
        <v>2160216</v>
      </c>
      <c r="B1087" s="232" t="s">
        <v>1088</v>
      </c>
      <c r="C1087" s="135"/>
      <c r="D1087" s="135"/>
      <c r="E1087" s="150"/>
      <c r="F1087" s="135"/>
      <c r="G1087" s="42"/>
      <c r="H1087" s="42"/>
    </row>
    <row r="1088" customHeight="1" spans="1:8">
      <c r="A1088" s="232">
        <v>2160217</v>
      </c>
      <c r="B1088" s="232" t="s">
        <v>1089</v>
      </c>
      <c r="C1088" s="135"/>
      <c r="D1088" s="135"/>
      <c r="E1088" s="150"/>
      <c r="F1088" s="135"/>
      <c r="G1088" s="42"/>
      <c r="H1088" s="42"/>
    </row>
    <row r="1089" customHeight="1" spans="1:8">
      <c r="A1089" s="232">
        <v>2160218</v>
      </c>
      <c r="B1089" s="232" t="s">
        <v>1090</v>
      </c>
      <c r="C1089" s="135"/>
      <c r="D1089" s="135"/>
      <c r="E1089" s="150"/>
      <c r="F1089" s="135"/>
      <c r="G1089" s="42"/>
      <c r="H1089" s="42"/>
    </row>
    <row r="1090" customHeight="1" spans="1:8">
      <c r="A1090" s="232">
        <v>2160219</v>
      </c>
      <c r="B1090" s="232" t="s">
        <v>1091</v>
      </c>
      <c r="C1090" s="135"/>
      <c r="D1090" s="135"/>
      <c r="E1090" s="150"/>
      <c r="F1090" s="135"/>
      <c r="G1090" s="42"/>
      <c r="H1090" s="42"/>
    </row>
    <row r="1091" customHeight="1" spans="1:8">
      <c r="A1091" s="232">
        <v>2160250</v>
      </c>
      <c r="B1091" s="232" t="s">
        <v>279</v>
      </c>
      <c r="C1091" s="135"/>
      <c r="D1091" s="135"/>
      <c r="E1091" s="150"/>
      <c r="F1091" s="135"/>
      <c r="G1091" s="42"/>
      <c r="H1091" s="42"/>
    </row>
    <row r="1092" ht="16" customHeight="1" spans="1:8">
      <c r="A1092" s="232">
        <v>2160299</v>
      </c>
      <c r="B1092" s="232" t="s">
        <v>1092</v>
      </c>
      <c r="C1092" s="135">
        <v>30</v>
      </c>
      <c r="D1092" s="135">
        <v>1550</v>
      </c>
      <c r="E1092" s="150"/>
      <c r="F1092" s="135">
        <v>487</v>
      </c>
      <c r="G1092" s="42"/>
      <c r="H1092" s="42">
        <f>ROUND((F1092-C1092)/C1092*100,1)</f>
        <v>1523.3</v>
      </c>
    </row>
    <row r="1093" customHeight="1" spans="1:8">
      <c r="A1093" s="232">
        <v>21606</v>
      </c>
      <c r="B1093" s="209" t="s">
        <v>1093</v>
      </c>
      <c r="C1093" s="100">
        <v>0</v>
      </c>
      <c r="D1093" s="100">
        <f>SUM(D1094:D1098)</f>
        <v>0</v>
      </c>
      <c r="E1093" s="141">
        <v>0</v>
      </c>
      <c r="F1093" s="100">
        <v>0</v>
      </c>
      <c r="G1093" s="42"/>
      <c r="H1093" s="42"/>
    </row>
    <row r="1094" customHeight="1" spans="1:8">
      <c r="A1094" s="232">
        <v>2160601</v>
      </c>
      <c r="B1094" s="232" t="s">
        <v>270</v>
      </c>
      <c r="C1094" s="135"/>
      <c r="D1094" s="135"/>
      <c r="E1094" s="150"/>
      <c r="F1094" s="135"/>
      <c r="G1094" s="42"/>
      <c r="H1094" s="42"/>
    </row>
    <row r="1095" customHeight="1" spans="1:8">
      <c r="A1095" s="232">
        <v>2160602</v>
      </c>
      <c r="B1095" s="232" t="s">
        <v>271</v>
      </c>
      <c r="C1095" s="135"/>
      <c r="D1095" s="135"/>
      <c r="E1095" s="150"/>
      <c r="F1095" s="135"/>
      <c r="G1095" s="42"/>
      <c r="H1095" s="42"/>
    </row>
    <row r="1096" customHeight="1" spans="1:8">
      <c r="A1096" s="232">
        <v>2160603</v>
      </c>
      <c r="B1096" s="232" t="s">
        <v>272</v>
      </c>
      <c r="C1096" s="135"/>
      <c r="D1096" s="135"/>
      <c r="E1096" s="150"/>
      <c r="F1096" s="135"/>
      <c r="G1096" s="42"/>
      <c r="H1096" s="42"/>
    </row>
    <row r="1097" customHeight="1" spans="1:8">
      <c r="A1097" s="232">
        <v>2160607</v>
      </c>
      <c r="B1097" s="232" t="s">
        <v>1094</v>
      </c>
      <c r="C1097" s="135"/>
      <c r="D1097" s="135"/>
      <c r="E1097" s="150"/>
      <c r="F1097" s="135"/>
      <c r="G1097" s="42"/>
      <c r="H1097" s="42"/>
    </row>
    <row r="1098" customHeight="1" spans="1:8">
      <c r="A1098" s="232">
        <v>2160699</v>
      </c>
      <c r="B1098" s="232" t="s">
        <v>1095</v>
      </c>
      <c r="C1098" s="135"/>
      <c r="D1098" s="135"/>
      <c r="E1098" s="150"/>
      <c r="F1098" s="135"/>
      <c r="G1098" s="42"/>
      <c r="H1098" s="42"/>
    </row>
    <row r="1099" customHeight="1" spans="1:8">
      <c r="A1099" s="232">
        <v>21699</v>
      </c>
      <c r="B1099" s="209" t="s">
        <v>1096</v>
      </c>
      <c r="C1099" s="100">
        <v>0</v>
      </c>
      <c r="D1099" s="100">
        <f>SUM(D1100:D1101)</f>
        <v>0</v>
      </c>
      <c r="E1099" s="141">
        <v>0</v>
      </c>
      <c r="F1099" s="100">
        <v>0</v>
      </c>
      <c r="G1099" s="42"/>
      <c r="H1099" s="42"/>
    </row>
    <row r="1100" customHeight="1" spans="1:8">
      <c r="A1100" s="232">
        <v>2169901</v>
      </c>
      <c r="B1100" s="232" t="s">
        <v>1097</v>
      </c>
      <c r="C1100" s="135"/>
      <c r="D1100" s="135"/>
      <c r="E1100" s="150"/>
      <c r="F1100" s="135"/>
      <c r="G1100" s="42"/>
      <c r="H1100" s="42"/>
    </row>
    <row r="1101" customHeight="1" spans="1:8">
      <c r="A1101" s="232">
        <v>2169999</v>
      </c>
      <c r="B1101" s="232" t="s">
        <v>1098</v>
      </c>
      <c r="C1101" s="135"/>
      <c r="D1101" s="135"/>
      <c r="E1101" s="150"/>
      <c r="F1101" s="135"/>
      <c r="G1101" s="42"/>
      <c r="H1101" s="42"/>
    </row>
    <row r="1102" customHeight="1" spans="1:8">
      <c r="A1102" s="232">
        <v>217</v>
      </c>
      <c r="B1102" s="209" t="s">
        <v>1099</v>
      </c>
      <c r="C1102" s="100">
        <v>1050</v>
      </c>
      <c r="D1102" s="100">
        <f>SUM(D1103,D1110,D1120,D1126,D1129)</f>
        <v>500</v>
      </c>
      <c r="E1102" s="141">
        <v>2086</v>
      </c>
      <c r="F1102" s="100">
        <v>1436</v>
      </c>
      <c r="G1102" s="42">
        <f>ROUND(F1102/E1102*100,1)</f>
        <v>68.8</v>
      </c>
      <c r="H1102" s="42">
        <f>ROUND((F1102-C1102)/C1102*100,1)</f>
        <v>36.8</v>
      </c>
    </row>
    <row r="1103" customHeight="1" spans="1:8">
      <c r="A1103" s="232">
        <v>21701</v>
      </c>
      <c r="B1103" s="209" t="s">
        <v>1100</v>
      </c>
      <c r="C1103" s="100">
        <v>0</v>
      </c>
      <c r="D1103" s="100">
        <f>SUM(D1104:D1109)</f>
        <v>0</v>
      </c>
      <c r="E1103" s="141">
        <v>0</v>
      </c>
      <c r="F1103" s="100">
        <v>0</v>
      </c>
      <c r="G1103" s="42"/>
      <c r="H1103" s="42"/>
    </row>
    <row r="1104" customHeight="1" spans="1:8">
      <c r="A1104" s="232">
        <v>2170101</v>
      </c>
      <c r="B1104" s="232" t="s">
        <v>270</v>
      </c>
      <c r="C1104" s="135"/>
      <c r="D1104" s="135"/>
      <c r="E1104" s="150"/>
      <c r="F1104" s="135"/>
      <c r="G1104" s="42"/>
      <c r="H1104" s="42"/>
    </row>
    <row r="1105" customHeight="1" spans="1:8">
      <c r="A1105" s="232">
        <v>2170102</v>
      </c>
      <c r="B1105" s="232" t="s">
        <v>271</v>
      </c>
      <c r="C1105" s="135"/>
      <c r="D1105" s="135"/>
      <c r="E1105" s="150"/>
      <c r="F1105" s="135"/>
      <c r="G1105" s="42"/>
      <c r="H1105" s="42"/>
    </row>
    <row r="1106" customHeight="1" spans="1:8">
      <c r="A1106" s="232">
        <v>2170103</v>
      </c>
      <c r="B1106" s="232" t="s">
        <v>272</v>
      </c>
      <c r="C1106" s="135"/>
      <c r="D1106" s="135"/>
      <c r="E1106" s="150"/>
      <c r="F1106" s="135"/>
      <c r="G1106" s="42"/>
      <c r="H1106" s="42"/>
    </row>
    <row r="1107" customHeight="1" spans="1:8">
      <c r="A1107" s="232">
        <v>2170104</v>
      </c>
      <c r="B1107" s="232" t="s">
        <v>1101</v>
      </c>
      <c r="C1107" s="135"/>
      <c r="D1107" s="135"/>
      <c r="E1107" s="150"/>
      <c r="F1107" s="135"/>
      <c r="G1107" s="42"/>
      <c r="H1107" s="42"/>
    </row>
    <row r="1108" customHeight="1" spans="1:8">
      <c r="A1108" s="232">
        <v>2170150</v>
      </c>
      <c r="B1108" s="232" t="s">
        <v>279</v>
      </c>
      <c r="C1108" s="135"/>
      <c r="D1108" s="135"/>
      <c r="E1108" s="150"/>
      <c r="F1108" s="135"/>
      <c r="G1108" s="42"/>
      <c r="H1108" s="42"/>
    </row>
    <row r="1109" customHeight="1" spans="1:8">
      <c r="A1109" s="232">
        <v>2170199</v>
      </c>
      <c r="B1109" s="232" t="s">
        <v>1102</v>
      </c>
      <c r="C1109" s="135"/>
      <c r="D1109" s="135"/>
      <c r="E1109" s="150"/>
      <c r="F1109" s="135"/>
      <c r="G1109" s="42"/>
      <c r="H1109" s="42"/>
    </row>
    <row r="1110" customHeight="1" spans="1:8">
      <c r="A1110" s="232">
        <v>21702</v>
      </c>
      <c r="B1110" s="209" t="s">
        <v>1103</v>
      </c>
      <c r="C1110" s="100">
        <v>0</v>
      </c>
      <c r="D1110" s="100">
        <f>SUM(D1111:D1119)</f>
        <v>0</v>
      </c>
      <c r="E1110" s="141">
        <v>0</v>
      </c>
      <c r="F1110" s="100">
        <v>0</v>
      </c>
      <c r="G1110" s="42"/>
      <c r="H1110" s="42"/>
    </row>
    <row r="1111" customHeight="1" spans="1:8">
      <c r="A1111" s="232">
        <v>2170201</v>
      </c>
      <c r="B1111" s="232" t="s">
        <v>1104</v>
      </c>
      <c r="C1111" s="135"/>
      <c r="D1111" s="135"/>
      <c r="E1111" s="150"/>
      <c r="F1111" s="135"/>
      <c r="G1111" s="42"/>
      <c r="H1111" s="42"/>
    </row>
    <row r="1112" customHeight="1" spans="1:8">
      <c r="A1112" s="232">
        <v>2170202</v>
      </c>
      <c r="B1112" s="232" t="s">
        <v>1105</v>
      </c>
      <c r="C1112" s="135"/>
      <c r="D1112" s="135"/>
      <c r="E1112" s="150"/>
      <c r="F1112" s="135"/>
      <c r="G1112" s="42"/>
      <c r="H1112" s="42"/>
    </row>
    <row r="1113" customHeight="1" spans="1:8">
      <c r="A1113" s="232">
        <v>2170203</v>
      </c>
      <c r="B1113" s="232" t="s">
        <v>1106</v>
      </c>
      <c r="C1113" s="135"/>
      <c r="D1113" s="135"/>
      <c r="E1113" s="150"/>
      <c r="F1113" s="135"/>
      <c r="G1113" s="42"/>
      <c r="H1113" s="42"/>
    </row>
    <row r="1114" customHeight="1" spans="1:8">
      <c r="A1114" s="232">
        <v>2170204</v>
      </c>
      <c r="B1114" s="232" t="s">
        <v>1107</v>
      </c>
      <c r="C1114" s="135"/>
      <c r="D1114" s="135"/>
      <c r="E1114" s="150"/>
      <c r="F1114" s="135"/>
      <c r="G1114" s="42"/>
      <c r="H1114" s="42"/>
    </row>
    <row r="1115" customHeight="1" spans="1:8">
      <c r="A1115" s="232">
        <v>2170205</v>
      </c>
      <c r="B1115" s="232" t="s">
        <v>1108</v>
      </c>
      <c r="C1115" s="135"/>
      <c r="D1115" s="135"/>
      <c r="E1115" s="150"/>
      <c r="F1115" s="135"/>
      <c r="G1115" s="42"/>
      <c r="H1115" s="42"/>
    </row>
    <row r="1116" customHeight="1" spans="1:8">
      <c r="A1116" s="232">
        <v>2170206</v>
      </c>
      <c r="B1116" s="232" t="s">
        <v>1109</v>
      </c>
      <c r="C1116" s="135"/>
      <c r="D1116" s="135"/>
      <c r="E1116" s="150"/>
      <c r="F1116" s="135"/>
      <c r="G1116" s="42"/>
      <c r="H1116" s="42"/>
    </row>
    <row r="1117" customHeight="1" spans="1:8">
      <c r="A1117" s="232">
        <v>2170207</v>
      </c>
      <c r="B1117" s="232" t="s">
        <v>1110</v>
      </c>
      <c r="C1117" s="135"/>
      <c r="D1117" s="135"/>
      <c r="E1117" s="150"/>
      <c r="F1117" s="135"/>
      <c r="G1117" s="42"/>
      <c r="H1117" s="42"/>
    </row>
    <row r="1118" customHeight="1" spans="1:8">
      <c r="A1118" s="232">
        <v>2170208</v>
      </c>
      <c r="B1118" s="232" t="s">
        <v>1111</v>
      </c>
      <c r="C1118" s="135"/>
      <c r="D1118" s="135"/>
      <c r="E1118" s="150"/>
      <c r="F1118" s="135"/>
      <c r="G1118" s="42"/>
      <c r="H1118" s="42"/>
    </row>
    <row r="1119" customHeight="1" spans="1:8">
      <c r="A1119" s="232">
        <v>2170299</v>
      </c>
      <c r="B1119" s="232" t="s">
        <v>1112</v>
      </c>
      <c r="C1119" s="135"/>
      <c r="D1119" s="135"/>
      <c r="E1119" s="150"/>
      <c r="F1119" s="135"/>
      <c r="G1119" s="42"/>
      <c r="H1119" s="42"/>
    </row>
    <row r="1120" customHeight="1" spans="1:8">
      <c r="A1120" s="232">
        <v>21703</v>
      </c>
      <c r="B1120" s="209" t="s">
        <v>1113</v>
      </c>
      <c r="C1120" s="100">
        <v>1050</v>
      </c>
      <c r="D1120" s="100">
        <f>SUM(D1121:D1125)</f>
        <v>0</v>
      </c>
      <c r="E1120" s="141">
        <v>2086</v>
      </c>
      <c r="F1120" s="100">
        <v>1436</v>
      </c>
      <c r="G1120" s="42">
        <f>ROUND(F1120/E1120*100,1)</f>
        <v>68.8</v>
      </c>
      <c r="H1120" s="42">
        <f>ROUND((F1120-C1120)/C1120*100,1)</f>
        <v>36.8</v>
      </c>
    </row>
    <row r="1121" customHeight="1" spans="1:8">
      <c r="A1121" s="232">
        <v>2170301</v>
      </c>
      <c r="B1121" s="232" t="s">
        <v>1114</v>
      </c>
      <c r="C1121" s="135"/>
      <c r="D1121" s="135"/>
      <c r="E1121" s="150"/>
      <c r="F1121" s="135"/>
      <c r="G1121" s="42"/>
      <c r="H1121" s="42"/>
    </row>
    <row r="1122" customHeight="1" spans="1:8">
      <c r="A1122" s="232">
        <v>2170302</v>
      </c>
      <c r="B1122" s="232" t="s">
        <v>1115</v>
      </c>
      <c r="C1122" s="135">
        <v>1050</v>
      </c>
      <c r="D1122" s="135"/>
      <c r="E1122" s="150"/>
      <c r="F1122" s="135">
        <v>1436</v>
      </c>
      <c r="G1122" s="42"/>
      <c r="H1122" s="42">
        <f>ROUND((F1122-C1122)/C1122*100,1)</f>
        <v>36.8</v>
      </c>
    </row>
    <row r="1123" customHeight="1" spans="1:8">
      <c r="A1123" s="232">
        <v>2170303</v>
      </c>
      <c r="B1123" s="232" t="s">
        <v>1116</v>
      </c>
      <c r="C1123" s="135"/>
      <c r="D1123" s="135"/>
      <c r="E1123" s="150"/>
      <c r="F1123" s="135"/>
      <c r="G1123" s="42"/>
      <c r="H1123" s="42"/>
    </row>
    <row r="1124" customHeight="1" spans="1:8">
      <c r="A1124" s="232">
        <v>2170304</v>
      </c>
      <c r="B1124" s="232" t="s">
        <v>1117</v>
      </c>
      <c r="C1124" s="135"/>
      <c r="D1124" s="135"/>
      <c r="E1124" s="150"/>
      <c r="F1124" s="135"/>
      <c r="G1124" s="42"/>
      <c r="H1124" s="42"/>
    </row>
    <row r="1125" customHeight="1" spans="1:8">
      <c r="A1125" s="232">
        <v>2170399</v>
      </c>
      <c r="B1125" s="232" t="s">
        <v>1118</v>
      </c>
      <c r="C1125" s="135"/>
      <c r="D1125" s="135"/>
      <c r="E1125" s="150"/>
      <c r="F1125" s="135"/>
      <c r="G1125" s="42"/>
      <c r="H1125" s="42"/>
    </row>
    <row r="1126" customHeight="1" spans="1:8">
      <c r="A1126" s="232">
        <v>21704</v>
      </c>
      <c r="B1126" s="209" t="s">
        <v>1119</v>
      </c>
      <c r="C1126" s="100">
        <v>0</v>
      </c>
      <c r="D1126" s="100">
        <f>SUM(D1127:D1128)</f>
        <v>0</v>
      </c>
      <c r="E1126" s="141">
        <v>0</v>
      </c>
      <c r="F1126" s="100">
        <v>0</v>
      </c>
      <c r="G1126" s="42"/>
      <c r="H1126" s="42"/>
    </row>
    <row r="1127" customHeight="1" spans="1:8">
      <c r="A1127" s="232">
        <v>2170401</v>
      </c>
      <c r="B1127" s="232" t="s">
        <v>1120</v>
      </c>
      <c r="C1127" s="135"/>
      <c r="D1127" s="135"/>
      <c r="E1127" s="150"/>
      <c r="F1127" s="135"/>
      <c r="G1127" s="42"/>
      <c r="H1127" s="42"/>
    </row>
    <row r="1128" customHeight="1" spans="1:8">
      <c r="A1128" s="232">
        <v>2170499</v>
      </c>
      <c r="B1128" s="232" t="s">
        <v>1121</v>
      </c>
      <c r="C1128" s="135"/>
      <c r="D1128" s="135"/>
      <c r="E1128" s="150"/>
      <c r="F1128" s="135"/>
      <c r="G1128" s="42"/>
      <c r="H1128" s="42"/>
    </row>
    <row r="1129" customHeight="1" spans="1:8">
      <c r="A1129" s="232">
        <v>21799</v>
      </c>
      <c r="B1129" s="209" t="s">
        <v>1122</v>
      </c>
      <c r="C1129" s="100">
        <v>0</v>
      </c>
      <c r="D1129" s="100">
        <f>SUM(D1130:D1131)</f>
        <v>500</v>
      </c>
      <c r="E1129" s="141">
        <v>0</v>
      </c>
      <c r="F1129" s="100">
        <v>0</v>
      </c>
      <c r="G1129" s="42"/>
      <c r="H1129" s="42"/>
    </row>
    <row r="1130" customHeight="1" spans="1:8">
      <c r="A1130" s="232">
        <v>2179902</v>
      </c>
      <c r="B1130" s="232" t="s">
        <v>1123</v>
      </c>
      <c r="C1130" s="135"/>
      <c r="D1130" s="135"/>
      <c r="E1130" s="150"/>
      <c r="F1130" s="135"/>
      <c r="G1130" s="42"/>
      <c r="H1130" s="42"/>
    </row>
    <row r="1131" customHeight="1" spans="1:8">
      <c r="A1131" s="232">
        <v>2179999</v>
      </c>
      <c r="B1131" s="232" t="s">
        <v>1124</v>
      </c>
      <c r="C1131" s="135"/>
      <c r="D1131" s="135">
        <v>500</v>
      </c>
      <c r="E1131" s="150"/>
      <c r="F1131" s="135"/>
      <c r="G1131" s="42"/>
      <c r="H1131" s="42"/>
    </row>
    <row r="1132" customHeight="1" spans="1:8">
      <c r="A1132" s="232">
        <v>219</v>
      </c>
      <c r="B1132" s="209" t="s">
        <v>1125</v>
      </c>
      <c r="C1132" s="100">
        <v>0</v>
      </c>
      <c r="D1132" s="100">
        <f>SUM(D1133:D1141)</f>
        <v>0</v>
      </c>
      <c r="E1132" s="141">
        <v>0</v>
      </c>
      <c r="F1132" s="100">
        <v>0</v>
      </c>
      <c r="G1132" s="42"/>
      <c r="H1132" s="42"/>
    </row>
    <row r="1133" customHeight="1" spans="1:8">
      <c r="A1133" s="232">
        <v>21901</v>
      </c>
      <c r="B1133" s="209" t="s">
        <v>123</v>
      </c>
      <c r="C1133" s="100">
        <v>0</v>
      </c>
      <c r="D1133" s="100">
        <v>0</v>
      </c>
      <c r="E1133" s="141">
        <v>0</v>
      </c>
      <c r="F1133" s="100">
        <v>0</v>
      </c>
      <c r="G1133" s="42"/>
      <c r="H1133" s="42"/>
    </row>
    <row r="1134" customHeight="1" spans="1:8">
      <c r="A1134" s="232">
        <v>21902</v>
      </c>
      <c r="B1134" s="209" t="s">
        <v>127</v>
      </c>
      <c r="C1134" s="100">
        <v>0</v>
      </c>
      <c r="D1134" s="100">
        <v>0</v>
      </c>
      <c r="E1134" s="141">
        <v>0</v>
      </c>
      <c r="F1134" s="100">
        <v>0</v>
      </c>
      <c r="G1134" s="42"/>
      <c r="H1134" s="42"/>
    </row>
    <row r="1135" customHeight="1" spans="1:8">
      <c r="A1135" s="232">
        <v>21903</v>
      </c>
      <c r="B1135" s="209" t="s">
        <v>1126</v>
      </c>
      <c r="C1135" s="100">
        <v>0</v>
      </c>
      <c r="D1135" s="100">
        <v>0</v>
      </c>
      <c r="E1135" s="141">
        <v>0</v>
      </c>
      <c r="F1135" s="100">
        <v>0</v>
      </c>
      <c r="G1135" s="42"/>
      <c r="H1135" s="42"/>
    </row>
    <row r="1136" customHeight="1" spans="1:8">
      <c r="A1136" s="232">
        <v>21904</v>
      </c>
      <c r="B1136" s="209" t="s">
        <v>131</v>
      </c>
      <c r="C1136" s="100">
        <v>0</v>
      </c>
      <c r="D1136" s="100">
        <v>0</v>
      </c>
      <c r="E1136" s="141">
        <v>0</v>
      </c>
      <c r="F1136" s="100">
        <v>0</v>
      </c>
      <c r="G1136" s="42"/>
      <c r="H1136" s="42"/>
    </row>
    <row r="1137" customHeight="1" spans="1:8">
      <c r="A1137" s="232">
        <v>21905</v>
      </c>
      <c r="B1137" s="209" t="s">
        <v>132</v>
      </c>
      <c r="C1137" s="100">
        <v>0</v>
      </c>
      <c r="D1137" s="100">
        <v>0</v>
      </c>
      <c r="E1137" s="141">
        <v>0</v>
      </c>
      <c r="F1137" s="100">
        <v>0</v>
      </c>
      <c r="G1137" s="42"/>
      <c r="H1137" s="42"/>
    </row>
    <row r="1138" customHeight="1" spans="1:8">
      <c r="A1138" s="232">
        <v>21906</v>
      </c>
      <c r="B1138" s="209" t="s">
        <v>906</v>
      </c>
      <c r="C1138" s="100">
        <v>0</v>
      </c>
      <c r="D1138" s="100">
        <v>0</v>
      </c>
      <c r="E1138" s="141">
        <v>0</v>
      </c>
      <c r="F1138" s="100">
        <v>0</v>
      </c>
      <c r="G1138" s="42"/>
      <c r="H1138" s="42"/>
    </row>
    <row r="1139" customHeight="1" spans="1:8">
      <c r="A1139" s="232">
        <v>21907</v>
      </c>
      <c r="B1139" s="209" t="s">
        <v>135</v>
      </c>
      <c r="C1139" s="100">
        <v>0</v>
      </c>
      <c r="D1139" s="100">
        <v>0</v>
      </c>
      <c r="E1139" s="141">
        <v>0</v>
      </c>
      <c r="F1139" s="100">
        <v>0</v>
      </c>
      <c r="G1139" s="42"/>
      <c r="H1139" s="42"/>
    </row>
    <row r="1140" customHeight="1" spans="1:8">
      <c r="A1140" s="232">
        <v>21908</v>
      </c>
      <c r="B1140" s="209" t="s">
        <v>140</v>
      </c>
      <c r="C1140" s="100">
        <v>0</v>
      </c>
      <c r="D1140" s="100">
        <v>0</v>
      </c>
      <c r="E1140" s="141">
        <v>0</v>
      </c>
      <c r="F1140" s="100">
        <v>0</v>
      </c>
      <c r="G1140" s="42"/>
      <c r="H1140" s="42"/>
    </row>
    <row r="1141" customHeight="1" spans="1:8">
      <c r="A1141" s="232">
        <v>21999</v>
      </c>
      <c r="B1141" s="209" t="s">
        <v>1127</v>
      </c>
      <c r="C1141" s="100">
        <v>0</v>
      </c>
      <c r="D1141" s="100">
        <v>0</v>
      </c>
      <c r="E1141" s="141">
        <v>0</v>
      </c>
      <c r="F1141" s="100">
        <v>0</v>
      </c>
      <c r="G1141" s="42"/>
      <c r="H1141" s="42"/>
    </row>
    <row r="1142" customHeight="1" spans="1:8">
      <c r="A1142" s="232">
        <v>220</v>
      </c>
      <c r="B1142" s="209" t="s">
        <v>1128</v>
      </c>
      <c r="C1142" s="100">
        <v>2321</v>
      </c>
      <c r="D1142" s="100">
        <f>SUM(D1143,D1170,D1185)</f>
        <v>1216</v>
      </c>
      <c r="E1142" s="141">
        <v>1093</v>
      </c>
      <c r="F1142" s="100">
        <v>1093</v>
      </c>
      <c r="G1142" s="42">
        <f>ROUND(F1142/E1142*100,1)</f>
        <v>100</v>
      </c>
      <c r="H1142" s="42">
        <f>ROUND((F1142-C1142)/C1142*100,1)</f>
        <v>-52.9</v>
      </c>
    </row>
    <row r="1143" customHeight="1" spans="1:8">
      <c r="A1143" s="232">
        <v>22001</v>
      </c>
      <c r="B1143" s="209" t="s">
        <v>1129</v>
      </c>
      <c r="C1143" s="100">
        <v>2277</v>
      </c>
      <c r="D1143" s="100">
        <f>SUM(D1144:D1169)</f>
        <v>1192</v>
      </c>
      <c r="E1143" s="141">
        <v>1064</v>
      </c>
      <c r="F1143" s="100">
        <v>1064</v>
      </c>
      <c r="G1143" s="42">
        <f>ROUND(F1143/E1143*100,1)</f>
        <v>100</v>
      </c>
      <c r="H1143" s="42">
        <f>ROUND((F1143-C1143)/C1143*100,1)</f>
        <v>-53.3</v>
      </c>
    </row>
    <row r="1144" customHeight="1" spans="1:8">
      <c r="A1144" s="232">
        <v>2200101</v>
      </c>
      <c r="B1144" s="232" t="s">
        <v>270</v>
      </c>
      <c r="C1144" s="135">
        <v>765</v>
      </c>
      <c r="D1144" s="135">
        <v>760</v>
      </c>
      <c r="E1144" s="150"/>
      <c r="F1144" s="135">
        <v>842</v>
      </c>
      <c r="G1144" s="42"/>
      <c r="H1144" s="42">
        <f>ROUND((F1144-C1144)/C1144*100,1)</f>
        <v>10.1</v>
      </c>
    </row>
    <row r="1145" customHeight="1" spans="1:8">
      <c r="A1145" s="232">
        <v>2200102</v>
      </c>
      <c r="B1145" s="232" t="s">
        <v>271</v>
      </c>
      <c r="C1145" s="135"/>
      <c r="D1145" s="135"/>
      <c r="E1145" s="150"/>
      <c r="F1145" s="135"/>
      <c r="G1145" s="42"/>
      <c r="H1145" s="42"/>
    </row>
    <row r="1146" customHeight="1" spans="1:8">
      <c r="A1146" s="232">
        <v>2200103</v>
      </c>
      <c r="B1146" s="232" t="s">
        <v>272</v>
      </c>
      <c r="C1146" s="135"/>
      <c r="D1146" s="135"/>
      <c r="E1146" s="150"/>
      <c r="F1146" s="135"/>
      <c r="G1146" s="42"/>
      <c r="H1146" s="42"/>
    </row>
    <row r="1147" customHeight="1" spans="1:8">
      <c r="A1147" s="232">
        <v>2200104</v>
      </c>
      <c r="B1147" s="232" t="s">
        <v>1130</v>
      </c>
      <c r="C1147" s="135"/>
      <c r="D1147" s="135"/>
      <c r="E1147" s="150"/>
      <c r="F1147" s="135"/>
      <c r="G1147" s="42"/>
      <c r="H1147" s="42"/>
    </row>
    <row r="1148" customHeight="1" spans="1:8">
      <c r="A1148" s="232">
        <v>2200106</v>
      </c>
      <c r="B1148" s="232" t="s">
        <v>1131</v>
      </c>
      <c r="C1148" s="135">
        <v>1353</v>
      </c>
      <c r="D1148" s="135">
        <v>132</v>
      </c>
      <c r="E1148" s="150"/>
      <c r="F1148" s="135">
        <v>120</v>
      </c>
      <c r="G1148" s="42"/>
      <c r="H1148" s="42">
        <f>ROUND((F1148-C1148)/C1148*100,1)</f>
        <v>-91.1</v>
      </c>
    </row>
    <row r="1149" customHeight="1" spans="1:8">
      <c r="A1149" s="232">
        <v>2200107</v>
      </c>
      <c r="B1149" s="232" t="s">
        <v>1132</v>
      </c>
      <c r="C1149" s="135"/>
      <c r="D1149" s="135"/>
      <c r="E1149" s="150"/>
      <c r="F1149" s="135"/>
      <c r="G1149" s="42"/>
      <c r="H1149" s="42"/>
    </row>
    <row r="1150" customHeight="1" spans="1:8">
      <c r="A1150" s="232">
        <v>2200108</v>
      </c>
      <c r="B1150" s="232" t="s">
        <v>1133</v>
      </c>
      <c r="C1150" s="135">
        <v>149</v>
      </c>
      <c r="D1150" s="135">
        <v>300</v>
      </c>
      <c r="E1150" s="150"/>
      <c r="F1150" s="135">
        <v>102</v>
      </c>
      <c r="G1150" s="42"/>
      <c r="H1150" s="42">
        <f>ROUND((F1150-C1150)/C1150*100,1)</f>
        <v>-31.5</v>
      </c>
    </row>
    <row r="1151" customHeight="1" spans="1:8">
      <c r="A1151" s="232">
        <v>2200109</v>
      </c>
      <c r="B1151" s="232" t="s">
        <v>1134</v>
      </c>
      <c r="C1151" s="135">
        <v>10</v>
      </c>
      <c r="D1151" s="135"/>
      <c r="E1151" s="150"/>
      <c r="F1151" s="135"/>
      <c r="G1151" s="42"/>
      <c r="H1151" s="42">
        <f>ROUND((F1151-C1151)/C1151*100,1)</f>
        <v>-100</v>
      </c>
    </row>
    <row r="1152" customHeight="1" spans="1:8">
      <c r="A1152" s="232">
        <v>2200112</v>
      </c>
      <c r="B1152" s="232" t="s">
        <v>1135</v>
      </c>
      <c r="C1152" s="135"/>
      <c r="D1152" s="135"/>
      <c r="E1152" s="150"/>
      <c r="F1152" s="135"/>
      <c r="G1152" s="42"/>
      <c r="H1152" s="42"/>
    </row>
    <row r="1153" customHeight="1" spans="1:8">
      <c r="A1153" s="232">
        <v>2200113</v>
      </c>
      <c r="B1153" s="232" t="s">
        <v>1136</v>
      </c>
      <c r="C1153" s="135"/>
      <c r="D1153" s="135"/>
      <c r="E1153" s="150"/>
      <c r="F1153" s="135"/>
      <c r="G1153" s="42"/>
      <c r="H1153" s="42"/>
    </row>
    <row r="1154" customHeight="1" spans="1:8">
      <c r="A1154" s="232">
        <v>2200114</v>
      </c>
      <c r="B1154" s="232" t="s">
        <v>1137</v>
      </c>
      <c r="C1154" s="135"/>
      <c r="D1154" s="135"/>
      <c r="E1154" s="150"/>
      <c r="F1154" s="135"/>
      <c r="G1154" s="42"/>
      <c r="H1154" s="42"/>
    </row>
    <row r="1155" customHeight="1" spans="1:8">
      <c r="A1155" s="232">
        <v>2200115</v>
      </c>
      <c r="B1155" s="232" t="s">
        <v>1138</v>
      </c>
      <c r="C1155" s="135"/>
      <c r="D1155" s="135"/>
      <c r="E1155" s="150"/>
      <c r="F1155" s="135"/>
      <c r="G1155" s="42"/>
      <c r="H1155" s="42"/>
    </row>
    <row r="1156" customHeight="1" spans="1:8">
      <c r="A1156" s="232">
        <v>2200116</v>
      </c>
      <c r="B1156" s="232" t="s">
        <v>1139</v>
      </c>
      <c r="C1156" s="135"/>
      <c r="D1156" s="135"/>
      <c r="E1156" s="150"/>
      <c r="F1156" s="135"/>
      <c r="G1156" s="42"/>
      <c r="H1156" s="42"/>
    </row>
    <row r="1157" customHeight="1" spans="1:8">
      <c r="A1157" s="232">
        <v>2200119</v>
      </c>
      <c r="B1157" s="232" t="s">
        <v>1140</v>
      </c>
      <c r="C1157" s="135"/>
      <c r="D1157" s="135"/>
      <c r="E1157" s="150"/>
      <c r="F1157" s="135"/>
      <c r="G1157" s="42"/>
      <c r="H1157" s="42"/>
    </row>
    <row r="1158" customHeight="1" spans="1:8">
      <c r="A1158" s="232">
        <v>2200120</v>
      </c>
      <c r="B1158" s="232" t="s">
        <v>1141</v>
      </c>
      <c r="C1158" s="135"/>
      <c r="D1158" s="135"/>
      <c r="E1158" s="150"/>
      <c r="F1158" s="135"/>
      <c r="G1158" s="42"/>
      <c r="H1158" s="42"/>
    </row>
    <row r="1159" customHeight="1" spans="1:8">
      <c r="A1159" s="232">
        <v>2200121</v>
      </c>
      <c r="B1159" s="232" t="s">
        <v>1142</v>
      </c>
      <c r="C1159" s="135"/>
      <c r="D1159" s="135"/>
      <c r="E1159" s="150"/>
      <c r="F1159" s="135"/>
      <c r="G1159" s="42"/>
      <c r="H1159" s="42"/>
    </row>
    <row r="1160" customHeight="1" spans="1:8">
      <c r="A1160" s="232">
        <v>2200122</v>
      </c>
      <c r="B1160" s="232" t="s">
        <v>1143</v>
      </c>
      <c r="C1160" s="135"/>
      <c r="D1160" s="135"/>
      <c r="E1160" s="150"/>
      <c r="F1160" s="135"/>
      <c r="G1160" s="42"/>
      <c r="H1160" s="42"/>
    </row>
    <row r="1161" customHeight="1" spans="1:8">
      <c r="A1161" s="232">
        <v>2200123</v>
      </c>
      <c r="B1161" s="232" t="s">
        <v>1144</v>
      </c>
      <c r="C1161" s="135"/>
      <c r="D1161" s="135"/>
      <c r="E1161" s="150"/>
      <c r="F1161" s="135"/>
      <c r="G1161" s="42"/>
      <c r="H1161" s="42"/>
    </row>
    <row r="1162" customHeight="1" spans="1:8">
      <c r="A1162" s="232">
        <v>2200124</v>
      </c>
      <c r="B1162" s="232" t="s">
        <v>1145</v>
      </c>
      <c r="C1162" s="135"/>
      <c r="D1162" s="135"/>
      <c r="E1162" s="150"/>
      <c r="F1162" s="135"/>
      <c r="G1162" s="42"/>
      <c r="H1162" s="42"/>
    </row>
    <row r="1163" customHeight="1" spans="1:8">
      <c r="A1163" s="232">
        <v>2200125</v>
      </c>
      <c r="B1163" s="232" t="s">
        <v>1146</v>
      </c>
      <c r="C1163" s="135"/>
      <c r="D1163" s="135"/>
      <c r="E1163" s="150"/>
      <c r="F1163" s="135"/>
      <c r="G1163" s="42"/>
      <c r="H1163" s="42"/>
    </row>
    <row r="1164" customHeight="1" spans="1:8">
      <c r="A1164" s="232">
        <v>2200126</v>
      </c>
      <c r="B1164" s="232" t="s">
        <v>1147</v>
      </c>
      <c r="C1164" s="135"/>
      <c r="D1164" s="135"/>
      <c r="E1164" s="150"/>
      <c r="F1164" s="135"/>
      <c r="G1164" s="42"/>
      <c r="H1164" s="42"/>
    </row>
    <row r="1165" customHeight="1" spans="1:8">
      <c r="A1165" s="232">
        <v>2200127</v>
      </c>
      <c r="B1165" s="232" t="s">
        <v>1148</v>
      </c>
      <c r="C1165" s="135"/>
      <c r="D1165" s="135"/>
      <c r="E1165" s="150"/>
      <c r="F1165" s="135"/>
      <c r="G1165" s="42"/>
      <c r="H1165" s="42"/>
    </row>
    <row r="1166" customHeight="1" spans="1:8">
      <c r="A1166" s="232">
        <v>2200128</v>
      </c>
      <c r="B1166" s="232" t="s">
        <v>1149</v>
      </c>
      <c r="C1166" s="135"/>
      <c r="D1166" s="135"/>
      <c r="E1166" s="150"/>
      <c r="F1166" s="135"/>
      <c r="G1166" s="42"/>
      <c r="H1166" s="42"/>
    </row>
    <row r="1167" customHeight="1" spans="1:8">
      <c r="A1167" s="232">
        <v>2200129</v>
      </c>
      <c r="B1167" s="232" t="s">
        <v>1150</v>
      </c>
      <c r="C1167" s="135"/>
      <c r="D1167" s="135"/>
      <c r="E1167" s="150"/>
      <c r="F1167" s="135"/>
      <c r="G1167" s="42"/>
      <c r="H1167" s="42"/>
    </row>
    <row r="1168" customHeight="1" spans="1:8">
      <c r="A1168" s="232">
        <v>2200150</v>
      </c>
      <c r="B1168" s="232" t="s">
        <v>279</v>
      </c>
      <c r="C1168" s="135"/>
      <c r="D1168" s="135"/>
      <c r="E1168" s="150"/>
      <c r="F1168" s="135"/>
      <c r="G1168" s="42"/>
      <c r="H1168" s="42"/>
    </row>
    <row r="1169" customHeight="1" spans="1:8">
      <c r="A1169" s="232">
        <v>2200199</v>
      </c>
      <c r="B1169" s="232" t="s">
        <v>1151</v>
      </c>
      <c r="C1169" s="135"/>
      <c r="D1169" s="135"/>
      <c r="E1169" s="150"/>
      <c r="F1169" s="135"/>
      <c r="G1169" s="42"/>
      <c r="H1169" s="42"/>
    </row>
    <row r="1170" customHeight="1" spans="1:8">
      <c r="A1170" s="232">
        <v>22005</v>
      </c>
      <c r="B1170" s="209" t="s">
        <v>1152</v>
      </c>
      <c r="C1170" s="100">
        <v>44</v>
      </c>
      <c r="D1170" s="100">
        <f>SUM(D1171:D1184)</f>
        <v>24</v>
      </c>
      <c r="E1170" s="141">
        <v>29</v>
      </c>
      <c r="F1170" s="100">
        <v>29</v>
      </c>
      <c r="G1170" s="42">
        <f>ROUND(F1170/E1170*100,1)</f>
        <v>100</v>
      </c>
      <c r="H1170" s="42">
        <f>ROUND((F1170-C1170)/C1170*100,1)</f>
        <v>-34.1</v>
      </c>
    </row>
    <row r="1171" customHeight="1" spans="1:8">
      <c r="A1171" s="232">
        <v>2200501</v>
      </c>
      <c r="B1171" s="232" t="s">
        <v>270</v>
      </c>
      <c r="C1171" s="135">
        <v>4</v>
      </c>
      <c r="D1171" s="135"/>
      <c r="E1171" s="150"/>
      <c r="F1171" s="135"/>
      <c r="G1171" s="42"/>
      <c r="H1171" s="42">
        <f>ROUND((F1171-C1171)/C1171*100,1)</f>
        <v>-100</v>
      </c>
    </row>
    <row r="1172" customHeight="1" spans="1:8">
      <c r="A1172" s="232">
        <v>2200502</v>
      </c>
      <c r="B1172" s="232" t="s">
        <v>271</v>
      </c>
      <c r="C1172" s="135">
        <v>16</v>
      </c>
      <c r="D1172" s="135">
        <v>17</v>
      </c>
      <c r="E1172" s="150"/>
      <c r="F1172" s="135">
        <v>8</v>
      </c>
      <c r="G1172" s="42"/>
      <c r="H1172" s="42">
        <f>ROUND((F1172-C1172)/C1172*100,1)</f>
        <v>-50</v>
      </c>
    </row>
    <row r="1173" customHeight="1" spans="1:8">
      <c r="A1173" s="232">
        <v>2200503</v>
      </c>
      <c r="B1173" s="232" t="s">
        <v>272</v>
      </c>
      <c r="C1173" s="135"/>
      <c r="D1173" s="135"/>
      <c r="E1173" s="150"/>
      <c r="F1173" s="135"/>
      <c r="G1173" s="42"/>
      <c r="H1173" s="42"/>
    </row>
    <row r="1174" customHeight="1" spans="1:8">
      <c r="A1174" s="232">
        <v>2200504</v>
      </c>
      <c r="B1174" s="232" t="s">
        <v>1153</v>
      </c>
      <c r="C1174" s="135">
        <v>12</v>
      </c>
      <c r="D1174" s="135"/>
      <c r="E1174" s="150"/>
      <c r="F1174" s="135">
        <v>3</v>
      </c>
      <c r="G1174" s="42"/>
      <c r="H1174" s="42">
        <f>ROUND((F1174-C1174)/C1174*100,1)</f>
        <v>-75</v>
      </c>
    </row>
    <row r="1175" customHeight="1" spans="1:8">
      <c r="A1175" s="232">
        <v>2200506</v>
      </c>
      <c r="B1175" s="232" t="s">
        <v>1154</v>
      </c>
      <c r="C1175" s="135"/>
      <c r="D1175" s="135"/>
      <c r="E1175" s="150"/>
      <c r="F1175" s="135"/>
      <c r="G1175" s="42"/>
      <c r="H1175" s="42"/>
    </row>
    <row r="1176" customHeight="1" spans="1:8">
      <c r="A1176" s="232">
        <v>2200507</v>
      </c>
      <c r="B1176" s="232" t="s">
        <v>1155</v>
      </c>
      <c r="C1176" s="135">
        <v>7</v>
      </c>
      <c r="D1176" s="135">
        <v>7</v>
      </c>
      <c r="E1176" s="150"/>
      <c r="F1176" s="135"/>
      <c r="G1176" s="42"/>
      <c r="H1176" s="42">
        <f>ROUND((F1176-C1176)/C1176*100,1)</f>
        <v>-100</v>
      </c>
    </row>
    <row r="1177" customHeight="1" spans="1:8">
      <c r="A1177" s="232">
        <v>2200508</v>
      </c>
      <c r="B1177" s="232" t="s">
        <v>1156</v>
      </c>
      <c r="C1177" s="135"/>
      <c r="D1177" s="135"/>
      <c r="E1177" s="150"/>
      <c r="F1177" s="135"/>
      <c r="G1177" s="42"/>
      <c r="H1177" s="42"/>
    </row>
    <row r="1178" customHeight="1" spans="1:8">
      <c r="A1178" s="232">
        <v>2200509</v>
      </c>
      <c r="B1178" s="232" t="s">
        <v>1157</v>
      </c>
      <c r="C1178" s="135">
        <v>5</v>
      </c>
      <c r="D1178" s="135"/>
      <c r="E1178" s="150"/>
      <c r="F1178" s="135"/>
      <c r="G1178" s="42"/>
      <c r="H1178" s="42">
        <f>ROUND((F1178-C1178)/C1178*100,1)</f>
        <v>-100</v>
      </c>
    </row>
    <row r="1179" customHeight="1" spans="1:8">
      <c r="A1179" s="232">
        <v>2200510</v>
      </c>
      <c r="B1179" s="232" t="s">
        <v>1158</v>
      </c>
      <c r="C1179" s="135"/>
      <c r="D1179" s="135"/>
      <c r="E1179" s="150"/>
      <c r="F1179" s="135"/>
      <c r="G1179" s="42"/>
      <c r="H1179" s="42"/>
    </row>
    <row r="1180" customHeight="1" spans="1:8">
      <c r="A1180" s="232">
        <v>2200511</v>
      </c>
      <c r="B1180" s="232" t="s">
        <v>1159</v>
      </c>
      <c r="C1180" s="135"/>
      <c r="D1180" s="135"/>
      <c r="E1180" s="150"/>
      <c r="F1180" s="135"/>
      <c r="G1180" s="42"/>
      <c r="H1180" s="42"/>
    </row>
    <row r="1181" customHeight="1" spans="1:8">
      <c r="A1181" s="232">
        <v>2200512</v>
      </c>
      <c r="B1181" s="232" t="s">
        <v>1160</v>
      </c>
      <c r="C1181" s="135"/>
      <c r="D1181" s="135"/>
      <c r="E1181" s="150"/>
      <c r="F1181" s="135"/>
      <c r="G1181" s="42"/>
      <c r="H1181" s="42"/>
    </row>
    <row r="1182" customHeight="1" spans="1:8">
      <c r="A1182" s="232">
        <v>2200513</v>
      </c>
      <c r="B1182" s="232" t="s">
        <v>1161</v>
      </c>
      <c r="C1182" s="135"/>
      <c r="D1182" s="135"/>
      <c r="E1182" s="150"/>
      <c r="F1182" s="135"/>
      <c r="G1182" s="42"/>
      <c r="H1182" s="42"/>
    </row>
    <row r="1183" customHeight="1" spans="1:8">
      <c r="A1183" s="232">
        <v>2200514</v>
      </c>
      <c r="B1183" s="232" t="s">
        <v>1162</v>
      </c>
      <c r="C1183" s="135"/>
      <c r="D1183" s="135"/>
      <c r="E1183" s="150"/>
      <c r="F1183" s="135"/>
      <c r="G1183" s="42"/>
      <c r="H1183" s="42"/>
    </row>
    <row r="1184" customHeight="1" spans="1:8">
      <c r="A1184" s="232">
        <v>2200599</v>
      </c>
      <c r="B1184" s="232" t="s">
        <v>1163</v>
      </c>
      <c r="C1184" s="135"/>
      <c r="D1184" s="135"/>
      <c r="E1184" s="150"/>
      <c r="F1184" s="135">
        <v>18</v>
      </c>
      <c r="G1184" s="42"/>
      <c r="H1184" s="42"/>
    </row>
    <row r="1185" customHeight="1" spans="1:8">
      <c r="A1185" s="232">
        <v>22099</v>
      </c>
      <c r="B1185" s="209" t="s">
        <v>1164</v>
      </c>
      <c r="C1185" s="100">
        <v>0</v>
      </c>
      <c r="D1185" s="100">
        <f>SUM(D1186)</f>
        <v>0</v>
      </c>
      <c r="E1185" s="141">
        <v>0</v>
      </c>
      <c r="F1185" s="100">
        <v>0</v>
      </c>
      <c r="G1185" s="42"/>
      <c r="H1185" s="42"/>
    </row>
    <row r="1186" customHeight="1" spans="1:8">
      <c r="A1186" s="232">
        <v>2209999</v>
      </c>
      <c r="B1186" s="232" t="s">
        <v>1165</v>
      </c>
      <c r="C1186" s="135"/>
      <c r="D1186" s="135"/>
      <c r="E1186" s="150"/>
      <c r="F1186" s="135"/>
      <c r="G1186" s="42"/>
      <c r="H1186" s="42"/>
    </row>
    <row r="1187" customHeight="1" spans="1:8">
      <c r="A1187" s="232">
        <v>221</v>
      </c>
      <c r="B1187" s="209" t="s">
        <v>1166</v>
      </c>
      <c r="C1187" s="100">
        <v>10530</v>
      </c>
      <c r="D1187" s="100">
        <f>SUM(D1188,D1199,D1203)</f>
        <v>7477</v>
      </c>
      <c r="E1187" s="141">
        <v>7061</v>
      </c>
      <c r="F1187" s="100">
        <v>6507</v>
      </c>
      <c r="G1187" s="42">
        <f>ROUND(F1187/E1187*100,1)</f>
        <v>92.2</v>
      </c>
      <c r="H1187" s="42">
        <f>ROUND((F1187-C1187)/C1187*100,1)</f>
        <v>-38.2</v>
      </c>
    </row>
    <row r="1188" customHeight="1" spans="1:8">
      <c r="A1188" s="232">
        <v>22101</v>
      </c>
      <c r="B1188" s="209" t="s">
        <v>1167</v>
      </c>
      <c r="C1188" s="100">
        <v>2341</v>
      </c>
      <c r="D1188" s="100">
        <f>SUM(D1189:D1198)</f>
        <v>522</v>
      </c>
      <c r="E1188" s="141">
        <v>1513</v>
      </c>
      <c r="F1188" s="100">
        <v>959</v>
      </c>
      <c r="G1188" s="42">
        <f>ROUND(F1188/E1188*100,1)</f>
        <v>63.4</v>
      </c>
      <c r="H1188" s="42">
        <f>ROUND((F1188-C1188)/C1188*100,1)</f>
        <v>-59</v>
      </c>
    </row>
    <row r="1189" customHeight="1" spans="1:8">
      <c r="A1189" s="232">
        <v>2210101</v>
      </c>
      <c r="B1189" s="232" t="s">
        <v>1168</v>
      </c>
      <c r="C1189" s="135"/>
      <c r="D1189" s="135"/>
      <c r="E1189" s="150"/>
      <c r="F1189" s="135"/>
      <c r="G1189" s="42"/>
      <c r="H1189" s="42"/>
    </row>
    <row r="1190" customHeight="1" spans="1:8">
      <c r="A1190" s="232">
        <v>2210102</v>
      </c>
      <c r="B1190" s="232" t="s">
        <v>1169</v>
      </c>
      <c r="C1190" s="135"/>
      <c r="D1190" s="135"/>
      <c r="E1190" s="150"/>
      <c r="F1190" s="135"/>
      <c r="G1190" s="42"/>
      <c r="H1190" s="42"/>
    </row>
    <row r="1191" customHeight="1" spans="1:8">
      <c r="A1191" s="232">
        <v>2210103</v>
      </c>
      <c r="B1191" s="232" t="s">
        <v>1170</v>
      </c>
      <c r="C1191" s="135">
        <v>10</v>
      </c>
      <c r="D1191" s="135">
        <v>235</v>
      </c>
      <c r="E1191" s="150"/>
      <c r="F1191" s="135">
        <v>75</v>
      </c>
      <c r="G1191" s="42"/>
      <c r="H1191" s="42">
        <f>ROUND((F1191-C1191)/C1191*100,1)</f>
        <v>650</v>
      </c>
    </row>
    <row r="1192" customHeight="1" spans="1:8">
      <c r="A1192" s="232">
        <v>2210104</v>
      </c>
      <c r="B1192" s="232" t="s">
        <v>1171</v>
      </c>
      <c r="C1192" s="135"/>
      <c r="D1192" s="135"/>
      <c r="E1192" s="150"/>
      <c r="F1192" s="135"/>
      <c r="G1192" s="42"/>
      <c r="H1192" s="42"/>
    </row>
    <row r="1193" customHeight="1" spans="1:8">
      <c r="A1193" s="232">
        <v>2210105</v>
      </c>
      <c r="B1193" s="232" t="s">
        <v>1172</v>
      </c>
      <c r="C1193" s="135">
        <v>92</v>
      </c>
      <c r="D1193" s="135">
        <v>235</v>
      </c>
      <c r="E1193" s="150"/>
      <c r="F1193" s="135">
        <v>215</v>
      </c>
      <c r="G1193" s="42"/>
      <c r="H1193" s="42">
        <f>ROUND((F1193-C1193)/C1193*100,1)</f>
        <v>133.7</v>
      </c>
    </row>
    <row r="1194" customHeight="1" spans="1:8">
      <c r="A1194" s="232">
        <v>2210106</v>
      </c>
      <c r="B1194" s="232" t="s">
        <v>1173</v>
      </c>
      <c r="C1194" s="135">
        <v>300</v>
      </c>
      <c r="D1194" s="135"/>
      <c r="E1194" s="150"/>
      <c r="F1194" s="135">
        <v>5</v>
      </c>
      <c r="G1194" s="42"/>
      <c r="H1194" s="42">
        <f>ROUND((F1194-C1194)/C1194*100,1)</f>
        <v>-98.3</v>
      </c>
    </row>
    <row r="1195" customHeight="1" spans="1:8">
      <c r="A1195" s="232">
        <v>2210107</v>
      </c>
      <c r="B1195" s="232" t="s">
        <v>1174</v>
      </c>
      <c r="C1195" s="135">
        <v>37</v>
      </c>
      <c r="D1195" s="135">
        <v>27</v>
      </c>
      <c r="E1195" s="150"/>
      <c r="F1195" s="135">
        <v>34</v>
      </c>
      <c r="G1195" s="42"/>
      <c r="H1195" s="42">
        <f>ROUND((F1195-C1195)/C1195*100,1)</f>
        <v>-8.1</v>
      </c>
    </row>
    <row r="1196" customHeight="1" spans="1:8">
      <c r="A1196" s="232">
        <v>2210108</v>
      </c>
      <c r="B1196" s="232" t="s">
        <v>1175</v>
      </c>
      <c r="C1196" s="135">
        <v>1301</v>
      </c>
      <c r="D1196" s="135">
        <v>25</v>
      </c>
      <c r="E1196" s="150"/>
      <c r="F1196" s="135">
        <v>544</v>
      </c>
      <c r="G1196" s="42"/>
      <c r="H1196" s="42">
        <f>ROUND((F1196-C1196)/C1196*100,1)</f>
        <v>-58.2</v>
      </c>
    </row>
    <row r="1197" customHeight="1" spans="1:8">
      <c r="A1197" s="232">
        <v>2210109</v>
      </c>
      <c r="B1197" s="232" t="s">
        <v>1176</v>
      </c>
      <c r="C1197" s="135"/>
      <c r="D1197" s="135"/>
      <c r="E1197" s="150"/>
      <c r="F1197" s="135"/>
      <c r="G1197" s="42"/>
      <c r="H1197" s="42"/>
    </row>
    <row r="1198" customHeight="1" spans="1:8">
      <c r="A1198" s="232">
        <v>2210199</v>
      </c>
      <c r="B1198" s="232" t="s">
        <v>1177</v>
      </c>
      <c r="C1198" s="135">
        <v>601</v>
      </c>
      <c r="D1198" s="135"/>
      <c r="E1198" s="150"/>
      <c r="F1198" s="135">
        <v>86</v>
      </c>
      <c r="G1198" s="42"/>
      <c r="H1198" s="42">
        <f>ROUND((F1198-C1198)/C1198*100,1)</f>
        <v>-85.7</v>
      </c>
    </row>
    <row r="1199" customHeight="1" spans="1:8">
      <c r="A1199" s="232">
        <v>22102</v>
      </c>
      <c r="B1199" s="209" t="s">
        <v>1178</v>
      </c>
      <c r="C1199" s="100">
        <v>8189</v>
      </c>
      <c r="D1199" s="100">
        <f>SUM(D1200:D1202)</f>
        <v>6955</v>
      </c>
      <c r="E1199" s="141">
        <v>5548</v>
      </c>
      <c r="F1199" s="100">
        <v>5548</v>
      </c>
      <c r="G1199" s="42">
        <f>ROUND(F1199/E1199*100,1)</f>
        <v>100</v>
      </c>
      <c r="H1199" s="42">
        <f>ROUND((F1199-C1199)/C1199*100,1)</f>
        <v>-32.3</v>
      </c>
    </row>
    <row r="1200" customHeight="1" spans="1:8">
      <c r="A1200" s="232">
        <v>2210201</v>
      </c>
      <c r="B1200" s="232" t="s">
        <v>1179</v>
      </c>
      <c r="C1200" s="135">
        <v>8189</v>
      </c>
      <c r="D1200" s="135">
        <v>6955</v>
      </c>
      <c r="E1200" s="150"/>
      <c r="F1200" s="135">
        <v>5548</v>
      </c>
      <c r="G1200" s="42"/>
      <c r="H1200" s="42">
        <f>ROUND((F1200-C1200)/C1200*100,1)</f>
        <v>-32.3</v>
      </c>
    </row>
    <row r="1201" customHeight="1" spans="1:8">
      <c r="A1201" s="232">
        <v>2210202</v>
      </c>
      <c r="B1201" s="232" t="s">
        <v>1180</v>
      </c>
      <c r="C1201" s="135"/>
      <c r="D1201" s="135"/>
      <c r="E1201" s="150"/>
      <c r="F1201" s="135"/>
      <c r="G1201" s="42"/>
      <c r="H1201" s="42"/>
    </row>
    <row r="1202" customHeight="1" spans="1:8">
      <c r="A1202" s="232">
        <v>2210203</v>
      </c>
      <c r="B1202" s="232" t="s">
        <v>1181</v>
      </c>
      <c r="C1202" s="135"/>
      <c r="D1202" s="135"/>
      <c r="E1202" s="150"/>
      <c r="F1202" s="135"/>
      <c r="G1202" s="42"/>
      <c r="H1202" s="42"/>
    </row>
    <row r="1203" customHeight="1" spans="1:8">
      <c r="A1203" s="232">
        <v>22103</v>
      </c>
      <c r="B1203" s="209" t="s">
        <v>1182</v>
      </c>
      <c r="C1203" s="100">
        <v>0</v>
      </c>
      <c r="D1203" s="100">
        <f>SUM(D1204:D1206)</f>
        <v>0</v>
      </c>
      <c r="E1203" s="141">
        <v>0</v>
      </c>
      <c r="F1203" s="100">
        <v>0</v>
      </c>
      <c r="G1203" s="42"/>
      <c r="H1203" s="42"/>
    </row>
    <row r="1204" customHeight="1" spans="1:8">
      <c r="A1204" s="232">
        <v>2210301</v>
      </c>
      <c r="B1204" s="232" t="s">
        <v>1183</v>
      </c>
      <c r="C1204" s="135"/>
      <c r="D1204" s="135"/>
      <c r="E1204" s="150"/>
      <c r="F1204" s="135"/>
      <c r="G1204" s="42"/>
      <c r="H1204" s="42"/>
    </row>
    <row r="1205" customHeight="1" spans="1:8">
      <c r="A1205" s="232">
        <v>2210302</v>
      </c>
      <c r="B1205" s="232" t="s">
        <v>1184</v>
      </c>
      <c r="C1205" s="135"/>
      <c r="D1205" s="135"/>
      <c r="E1205" s="150"/>
      <c r="F1205" s="135"/>
      <c r="G1205" s="42"/>
      <c r="H1205" s="42"/>
    </row>
    <row r="1206" customHeight="1" spans="1:8">
      <c r="A1206" s="232">
        <v>2210399</v>
      </c>
      <c r="B1206" s="232" t="s">
        <v>1185</v>
      </c>
      <c r="C1206" s="135"/>
      <c r="D1206" s="135"/>
      <c r="E1206" s="150"/>
      <c r="F1206" s="135"/>
      <c r="G1206" s="42"/>
      <c r="H1206" s="42"/>
    </row>
    <row r="1207" customHeight="1" spans="1:8">
      <c r="A1207" s="232">
        <v>222</v>
      </c>
      <c r="B1207" s="209" t="s">
        <v>1186</v>
      </c>
      <c r="C1207" s="100">
        <v>107</v>
      </c>
      <c r="D1207" s="100">
        <f>SUM(D1208,D1226,D1232,D1238)</f>
        <v>50</v>
      </c>
      <c r="E1207" s="141">
        <v>2</v>
      </c>
      <c r="F1207" s="100">
        <v>2</v>
      </c>
      <c r="G1207" s="42">
        <f>ROUND(F1207/E1207*100,1)</f>
        <v>100</v>
      </c>
      <c r="H1207" s="42">
        <f>ROUND((F1207-C1207)/C1207*100,1)</f>
        <v>-98.1</v>
      </c>
    </row>
    <row r="1208" customHeight="1" spans="1:8">
      <c r="A1208" s="232">
        <v>22201</v>
      </c>
      <c r="B1208" s="209" t="s">
        <v>1187</v>
      </c>
      <c r="C1208" s="100">
        <v>1</v>
      </c>
      <c r="D1208" s="100">
        <f>SUM(D1209:D1225)</f>
        <v>0</v>
      </c>
      <c r="E1208" s="141">
        <v>2</v>
      </c>
      <c r="F1208" s="100">
        <v>2</v>
      </c>
      <c r="G1208" s="42">
        <f>ROUND(F1208/E1208*100,1)</f>
        <v>100</v>
      </c>
      <c r="H1208" s="42">
        <f>ROUND((F1208-C1208)/C1208*100,1)</f>
        <v>100</v>
      </c>
    </row>
    <row r="1209" customHeight="1" spans="1:8">
      <c r="A1209" s="232">
        <v>2220101</v>
      </c>
      <c r="B1209" s="232" t="s">
        <v>270</v>
      </c>
      <c r="C1209" s="135"/>
      <c r="D1209" s="135"/>
      <c r="E1209" s="150"/>
      <c r="F1209" s="135"/>
      <c r="G1209" s="42"/>
      <c r="H1209" s="42"/>
    </row>
    <row r="1210" customHeight="1" spans="1:8">
      <c r="A1210" s="232">
        <v>2220102</v>
      </c>
      <c r="B1210" s="232" t="s">
        <v>271</v>
      </c>
      <c r="C1210" s="135"/>
      <c r="D1210" s="135"/>
      <c r="E1210" s="150"/>
      <c r="F1210" s="135"/>
      <c r="G1210" s="42"/>
      <c r="H1210" s="42"/>
    </row>
    <row r="1211" customHeight="1" spans="1:8">
      <c r="A1211" s="232">
        <v>2220103</v>
      </c>
      <c r="B1211" s="232" t="s">
        <v>272</v>
      </c>
      <c r="C1211" s="135"/>
      <c r="D1211" s="135"/>
      <c r="E1211" s="150"/>
      <c r="F1211" s="135"/>
      <c r="G1211" s="42"/>
      <c r="H1211" s="42"/>
    </row>
    <row r="1212" customHeight="1" spans="1:8">
      <c r="A1212" s="232">
        <v>2220104</v>
      </c>
      <c r="B1212" s="232" t="s">
        <v>1188</v>
      </c>
      <c r="C1212" s="135"/>
      <c r="D1212" s="135"/>
      <c r="E1212" s="150"/>
      <c r="F1212" s="135"/>
      <c r="G1212" s="42"/>
      <c r="H1212" s="42"/>
    </row>
    <row r="1213" customHeight="1" spans="1:8">
      <c r="A1213" s="232">
        <v>2220105</v>
      </c>
      <c r="B1213" s="232" t="s">
        <v>1189</v>
      </c>
      <c r="C1213" s="135"/>
      <c r="D1213" s="135"/>
      <c r="E1213" s="150"/>
      <c r="F1213" s="135"/>
      <c r="G1213" s="42"/>
      <c r="H1213" s="42"/>
    </row>
    <row r="1214" customHeight="1" spans="1:8">
      <c r="A1214" s="232">
        <v>2220106</v>
      </c>
      <c r="B1214" s="232" t="s">
        <v>1190</v>
      </c>
      <c r="C1214" s="135">
        <v>1</v>
      </c>
      <c r="D1214" s="135"/>
      <c r="E1214" s="150"/>
      <c r="F1214" s="135">
        <v>2</v>
      </c>
      <c r="G1214" s="42"/>
      <c r="H1214" s="42">
        <f>ROUND((F1214-C1214)/C1214*100,1)</f>
        <v>100</v>
      </c>
    </row>
    <row r="1215" customHeight="1" spans="1:8">
      <c r="A1215" s="232">
        <v>2220107</v>
      </c>
      <c r="B1215" s="232" t="s">
        <v>1191</v>
      </c>
      <c r="C1215" s="135"/>
      <c r="D1215" s="135"/>
      <c r="E1215" s="150"/>
      <c r="F1215" s="135"/>
      <c r="G1215" s="42"/>
      <c r="H1215" s="42"/>
    </row>
    <row r="1216" customHeight="1" spans="1:8">
      <c r="A1216" s="232">
        <v>2220112</v>
      </c>
      <c r="B1216" s="232" t="s">
        <v>1192</v>
      </c>
      <c r="C1216" s="135"/>
      <c r="D1216" s="135"/>
      <c r="E1216" s="150"/>
      <c r="F1216" s="135"/>
      <c r="G1216" s="42"/>
      <c r="H1216" s="42"/>
    </row>
    <row r="1217" customHeight="1" spans="1:8">
      <c r="A1217" s="232">
        <v>2220113</v>
      </c>
      <c r="B1217" s="232" t="s">
        <v>1193</v>
      </c>
      <c r="C1217" s="135"/>
      <c r="D1217" s="135"/>
      <c r="E1217" s="150"/>
      <c r="F1217" s="135"/>
      <c r="G1217" s="42"/>
      <c r="H1217" s="42"/>
    </row>
    <row r="1218" customHeight="1" spans="1:8">
      <c r="A1218" s="232">
        <v>2220114</v>
      </c>
      <c r="B1218" s="232" t="s">
        <v>1194</v>
      </c>
      <c r="C1218" s="135"/>
      <c r="D1218" s="135"/>
      <c r="E1218" s="150"/>
      <c r="F1218" s="135"/>
      <c r="G1218" s="42"/>
      <c r="H1218" s="42"/>
    </row>
    <row r="1219" customHeight="1" spans="1:8">
      <c r="A1219" s="232">
        <v>2220115</v>
      </c>
      <c r="B1219" s="232" t="s">
        <v>1195</v>
      </c>
      <c r="C1219" s="135"/>
      <c r="D1219" s="135"/>
      <c r="E1219" s="150"/>
      <c r="F1219" s="135"/>
      <c r="G1219" s="42"/>
      <c r="H1219" s="42"/>
    </row>
    <row r="1220" customHeight="1" spans="1:8">
      <c r="A1220" s="232">
        <v>2220118</v>
      </c>
      <c r="B1220" s="232" t="s">
        <v>1196</v>
      </c>
      <c r="C1220" s="135"/>
      <c r="D1220" s="135"/>
      <c r="E1220" s="150"/>
      <c r="F1220" s="135"/>
      <c r="G1220" s="42"/>
      <c r="H1220" s="42"/>
    </row>
    <row r="1221" customHeight="1" spans="1:8">
      <c r="A1221" s="232">
        <v>2220119</v>
      </c>
      <c r="B1221" s="232" t="s">
        <v>1197</v>
      </c>
      <c r="C1221" s="135"/>
      <c r="D1221" s="135"/>
      <c r="E1221" s="150"/>
      <c r="F1221" s="135"/>
      <c r="G1221" s="42"/>
      <c r="H1221" s="42"/>
    </row>
    <row r="1222" customHeight="1" spans="1:8">
      <c r="A1222" s="232">
        <v>2220120</v>
      </c>
      <c r="B1222" s="232" t="s">
        <v>1198</v>
      </c>
      <c r="C1222" s="135"/>
      <c r="D1222" s="135"/>
      <c r="E1222" s="150"/>
      <c r="F1222" s="135"/>
      <c r="G1222" s="42"/>
      <c r="H1222" s="42"/>
    </row>
    <row r="1223" customHeight="1" spans="1:8">
      <c r="A1223" s="232">
        <v>2220121</v>
      </c>
      <c r="B1223" s="232" t="s">
        <v>1199</v>
      </c>
      <c r="C1223" s="135"/>
      <c r="D1223" s="135"/>
      <c r="E1223" s="150"/>
      <c r="F1223" s="135"/>
      <c r="G1223" s="42"/>
      <c r="H1223" s="42"/>
    </row>
    <row r="1224" customHeight="1" spans="1:8">
      <c r="A1224" s="232">
        <v>2220150</v>
      </c>
      <c r="B1224" s="232" t="s">
        <v>279</v>
      </c>
      <c r="C1224" s="135"/>
      <c r="D1224" s="135"/>
      <c r="E1224" s="150"/>
      <c r="F1224" s="135"/>
      <c r="G1224" s="42"/>
      <c r="H1224" s="42"/>
    </row>
    <row r="1225" customHeight="1" spans="1:8">
      <c r="A1225" s="232">
        <v>2220199</v>
      </c>
      <c r="B1225" s="232" t="s">
        <v>1200</v>
      </c>
      <c r="C1225" s="135"/>
      <c r="D1225" s="135"/>
      <c r="E1225" s="150"/>
      <c r="F1225" s="135"/>
      <c r="G1225" s="42"/>
      <c r="H1225" s="42"/>
    </row>
    <row r="1226" customHeight="1" spans="1:8">
      <c r="A1226" s="232">
        <v>22203</v>
      </c>
      <c r="B1226" s="209" t="s">
        <v>1201</v>
      </c>
      <c r="C1226" s="100">
        <v>0</v>
      </c>
      <c r="D1226" s="100">
        <f>SUM(D1227:D1231)</f>
        <v>0</v>
      </c>
      <c r="E1226" s="141">
        <v>0</v>
      </c>
      <c r="F1226" s="100">
        <v>0</v>
      </c>
      <c r="G1226" s="42"/>
      <c r="H1226" s="42"/>
    </row>
    <row r="1227" customHeight="1" spans="1:8">
      <c r="A1227" s="232">
        <v>2220301</v>
      </c>
      <c r="B1227" s="232" t="s">
        <v>1202</v>
      </c>
      <c r="C1227" s="135"/>
      <c r="D1227" s="135"/>
      <c r="E1227" s="150"/>
      <c r="F1227" s="135"/>
      <c r="G1227" s="42"/>
      <c r="H1227" s="42"/>
    </row>
    <row r="1228" customHeight="1" spans="1:8">
      <c r="A1228" s="232">
        <v>2220303</v>
      </c>
      <c r="B1228" s="232" t="s">
        <v>1203</v>
      </c>
      <c r="C1228" s="135"/>
      <c r="D1228" s="135"/>
      <c r="E1228" s="150"/>
      <c r="F1228" s="135"/>
      <c r="G1228" s="42"/>
      <c r="H1228" s="42"/>
    </row>
    <row r="1229" customHeight="1" spans="1:8">
      <c r="A1229" s="232">
        <v>2220304</v>
      </c>
      <c r="B1229" s="232" t="s">
        <v>1204</v>
      </c>
      <c r="C1229" s="135"/>
      <c r="D1229" s="135"/>
      <c r="E1229" s="150"/>
      <c r="F1229" s="135"/>
      <c r="G1229" s="42"/>
      <c r="H1229" s="42"/>
    </row>
    <row r="1230" customHeight="1" spans="1:8">
      <c r="A1230" s="232">
        <v>2220305</v>
      </c>
      <c r="B1230" s="232" t="s">
        <v>1205</v>
      </c>
      <c r="C1230" s="135"/>
      <c r="D1230" s="135"/>
      <c r="E1230" s="150"/>
      <c r="F1230" s="135"/>
      <c r="G1230" s="42"/>
      <c r="H1230" s="42"/>
    </row>
    <row r="1231" customHeight="1" spans="1:8">
      <c r="A1231" s="232">
        <v>2220399</v>
      </c>
      <c r="B1231" s="232" t="s">
        <v>1206</v>
      </c>
      <c r="C1231" s="135"/>
      <c r="D1231" s="135"/>
      <c r="E1231" s="150"/>
      <c r="F1231" s="135"/>
      <c r="G1231" s="42"/>
      <c r="H1231" s="42"/>
    </row>
    <row r="1232" customHeight="1" spans="1:8">
      <c r="A1232" s="232">
        <v>22204</v>
      </c>
      <c r="B1232" s="209" t="s">
        <v>1207</v>
      </c>
      <c r="C1232" s="100">
        <v>106</v>
      </c>
      <c r="D1232" s="100">
        <f>SUM(D1233:D1237)</f>
        <v>50</v>
      </c>
      <c r="E1232" s="141">
        <v>0</v>
      </c>
      <c r="F1232" s="100">
        <v>0</v>
      </c>
      <c r="G1232" s="42"/>
      <c r="H1232" s="42">
        <f>ROUND((F1232-C1232)/C1232*100,1)</f>
        <v>-100</v>
      </c>
    </row>
    <row r="1233" customHeight="1" spans="1:8">
      <c r="A1233" s="232">
        <v>2220401</v>
      </c>
      <c r="B1233" s="232" t="s">
        <v>1208</v>
      </c>
      <c r="C1233" s="135"/>
      <c r="D1233" s="135"/>
      <c r="E1233" s="150"/>
      <c r="F1233" s="135"/>
      <c r="G1233" s="42"/>
      <c r="H1233" s="42"/>
    </row>
    <row r="1234" customHeight="1" spans="1:8">
      <c r="A1234" s="232">
        <v>2220402</v>
      </c>
      <c r="B1234" s="232" t="s">
        <v>1209</v>
      </c>
      <c r="C1234" s="135"/>
      <c r="D1234" s="135"/>
      <c r="E1234" s="150"/>
      <c r="F1234" s="135"/>
      <c r="G1234" s="42"/>
      <c r="H1234" s="42"/>
    </row>
    <row r="1235" customHeight="1" spans="1:8">
      <c r="A1235" s="232">
        <v>2220403</v>
      </c>
      <c r="B1235" s="232" t="s">
        <v>1210</v>
      </c>
      <c r="C1235" s="135">
        <v>106</v>
      </c>
      <c r="D1235" s="135"/>
      <c r="E1235" s="150"/>
      <c r="F1235" s="135"/>
      <c r="G1235" s="42"/>
      <c r="H1235" s="42">
        <f>ROUND((F1235-C1235)/C1235*100,1)</f>
        <v>-100</v>
      </c>
    </row>
    <row r="1236" customHeight="1" spans="1:8">
      <c r="A1236" s="232">
        <v>2220404</v>
      </c>
      <c r="B1236" s="232" t="s">
        <v>1211</v>
      </c>
      <c r="C1236" s="135"/>
      <c r="D1236" s="135"/>
      <c r="E1236" s="150"/>
      <c r="F1236" s="135"/>
      <c r="G1236" s="42"/>
      <c r="H1236" s="42"/>
    </row>
    <row r="1237" customHeight="1" spans="1:8">
      <c r="A1237" s="232">
        <v>2220499</v>
      </c>
      <c r="B1237" s="232" t="s">
        <v>1212</v>
      </c>
      <c r="C1237" s="135"/>
      <c r="D1237" s="135">
        <v>50</v>
      </c>
      <c r="E1237" s="150"/>
      <c r="F1237" s="135"/>
      <c r="G1237" s="42"/>
      <c r="H1237" s="42"/>
    </row>
    <row r="1238" customHeight="1" spans="1:8">
      <c r="A1238" s="232">
        <v>22205</v>
      </c>
      <c r="B1238" s="209" t="s">
        <v>1213</v>
      </c>
      <c r="C1238" s="100">
        <v>0</v>
      </c>
      <c r="D1238" s="100">
        <f>SUM(D1239:D1250)</f>
        <v>0</v>
      </c>
      <c r="E1238" s="141">
        <v>0</v>
      </c>
      <c r="F1238" s="100">
        <v>0</v>
      </c>
      <c r="G1238" s="42"/>
      <c r="H1238" s="42"/>
    </row>
    <row r="1239" customHeight="1" spans="1:8">
      <c r="A1239" s="232">
        <v>2220501</v>
      </c>
      <c r="B1239" s="232" t="s">
        <v>1214</v>
      </c>
      <c r="C1239" s="135"/>
      <c r="D1239" s="135"/>
      <c r="E1239" s="150"/>
      <c r="F1239" s="135"/>
      <c r="G1239" s="42"/>
      <c r="H1239" s="42"/>
    </row>
    <row r="1240" customHeight="1" spans="1:8">
      <c r="A1240" s="232">
        <v>2220502</v>
      </c>
      <c r="B1240" s="232" t="s">
        <v>1215</v>
      </c>
      <c r="C1240" s="135"/>
      <c r="D1240" s="135"/>
      <c r="E1240" s="150"/>
      <c r="F1240" s="135"/>
      <c r="G1240" s="42"/>
      <c r="H1240" s="42"/>
    </row>
    <row r="1241" customHeight="1" spans="1:8">
      <c r="A1241" s="232">
        <v>2220503</v>
      </c>
      <c r="B1241" s="232" t="s">
        <v>1216</v>
      </c>
      <c r="C1241" s="135"/>
      <c r="D1241" s="135"/>
      <c r="E1241" s="150"/>
      <c r="F1241" s="135"/>
      <c r="G1241" s="42"/>
      <c r="H1241" s="42"/>
    </row>
    <row r="1242" customHeight="1" spans="1:8">
      <c r="A1242" s="232">
        <v>2220504</v>
      </c>
      <c r="B1242" s="232" t="s">
        <v>1217</v>
      </c>
      <c r="C1242" s="135"/>
      <c r="D1242" s="135"/>
      <c r="E1242" s="150"/>
      <c r="F1242" s="135"/>
      <c r="G1242" s="42"/>
      <c r="H1242" s="42"/>
    </row>
    <row r="1243" customHeight="1" spans="1:8">
      <c r="A1243" s="232">
        <v>2220505</v>
      </c>
      <c r="B1243" s="232" t="s">
        <v>1218</v>
      </c>
      <c r="C1243" s="135"/>
      <c r="D1243" s="135"/>
      <c r="E1243" s="150"/>
      <c r="F1243" s="135"/>
      <c r="G1243" s="42"/>
      <c r="H1243" s="42"/>
    </row>
    <row r="1244" customHeight="1" spans="1:8">
      <c r="A1244" s="232">
        <v>2220506</v>
      </c>
      <c r="B1244" s="232" t="s">
        <v>1219</v>
      </c>
      <c r="C1244" s="135"/>
      <c r="D1244" s="135"/>
      <c r="E1244" s="150"/>
      <c r="F1244" s="135"/>
      <c r="G1244" s="42"/>
      <c r="H1244" s="42"/>
    </row>
    <row r="1245" customHeight="1" spans="1:8">
      <c r="A1245" s="232">
        <v>2220507</v>
      </c>
      <c r="B1245" s="232" t="s">
        <v>1220</v>
      </c>
      <c r="C1245" s="135"/>
      <c r="D1245" s="135"/>
      <c r="E1245" s="150"/>
      <c r="F1245" s="135"/>
      <c r="G1245" s="42"/>
      <c r="H1245" s="42"/>
    </row>
    <row r="1246" customHeight="1" spans="1:8">
      <c r="A1246" s="232">
        <v>2220508</v>
      </c>
      <c r="B1246" s="232" t="s">
        <v>1221</v>
      </c>
      <c r="C1246" s="135"/>
      <c r="D1246" s="135"/>
      <c r="E1246" s="150"/>
      <c r="F1246" s="135"/>
      <c r="G1246" s="42"/>
      <c r="H1246" s="42"/>
    </row>
    <row r="1247" customHeight="1" spans="1:8">
      <c r="A1247" s="232">
        <v>2220509</v>
      </c>
      <c r="B1247" s="232" t="s">
        <v>1222</v>
      </c>
      <c r="C1247" s="135"/>
      <c r="D1247" s="135"/>
      <c r="E1247" s="150"/>
      <c r="F1247" s="135"/>
      <c r="G1247" s="42"/>
      <c r="H1247" s="42"/>
    </row>
    <row r="1248" customHeight="1" spans="1:8">
      <c r="A1248" s="232">
        <v>2220510</v>
      </c>
      <c r="B1248" s="232" t="s">
        <v>1223</v>
      </c>
      <c r="C1248" s="135"/>
      <c r="D1248" s="135"/>
      <c r="E1248" s="150"/>
      <c r="F1248" s="135"/>
      <c r="G1248" s="42"/>
      <c r="H1248" s="42"/>
    </row>
    <row r="1249" customHeight="1" spans="1:8">
      <c r="A1249" s="232">
        <v>2220511</v>
      </c>
      <c r="B1249" s="232" t="s">
        <v>1224</v>
      </c>
      <c r="C1249" s="135"/>
      <c r="D1249" s="135"/>
      <c r="E1249" s="150"/>
      <c r="F1249" s="135"/>
      <c r="G1249" s="42"/>
      <c r="H1249" s="42"/>
    </row>
    <row r="1250" customHeight="1" spans="1:8">
      <c r="A1250" s="232">
        <v>2220599</v>
      </c>
      <c r="B1250" s="232" t="s">
        <v>1225</v>
      </c>
      <c r="C1250" s="135"/>
      <c r="D1250" s="135"/>
      <c r="E1250" s="150"/>
      <c r="F1250" s="135"/>
      <c r="G1250" s="42"/>
      <c r="H1250" s="42"/>
    </row>
    <row r="1251" customHeight="1" spans="1:8">
      <c r="A1251" s="232">
        <v>224</v>
      </c>
      <c r="B1251" s="209" t="s">
        <v>1226</v>
      </c>
      <c r="C1251" s="100">
        <v>3663</v>
      </c>
      <c r="D1251" s="100">
        <f>SUM(D1252,D1263,D1269,D1277,D1290,D1294)</f>
        <v>2034</v>
      </c>
      <c r="E1251" s="141">
        <v>2606</v>
      </c>
      <c r="F1251" s="100">
        <v>2240</v>
      </c>
      <c r="G1251" s="42">
        <f>ROUND(F1251/E1251*100,1)</f>
        <v>86</v>
      </c>
      <c r="H1251" s="42">
        <f>ROUND((F1251-C1251)/C1251*100,1)</f>
        <v>-38.8</v>
      </c>
    </row>
    <row r="1252" customHeight="1" spans="1:8">
      <c r="A1252" s="232">
        <v>22401</v>
      </c>
      <c r="B1252" s="209" t="s">
        <v>1227</v>
      </c>
      <c r="C1252" s="100">
        <v>603</v>
      </c>
      <c r="D1252" s="100">
        <f>SUM(D1253:D1262)</f>
        <v>545</v>
      </c>
      <c r="E1252" s="141">
        <v>501</v>
      </c>
      <c r="F1252" s="100">
        <v>501</v>
      </c>
      <c r="G1252" s="42">
        <f>ROUND(F1252/E1252*100,1)</f>
        <v>100</v>
      </c>
      <c r="H1252" s="42">
        <f>ROUND((F1252-C1252)/C1252*100,1)</f>
        <v>-16.9</v>
      </c>
    </row>
    <row r="1253" customHeight="1" spans="1:8">
      <c r="A1253" s="232">
        <v>2240101</v>
      </c>
      <c r="B1253" s="232" t="s">
        <v>270</v>
      </c>
      <c r="C1253" s="135">
        <v>336</v>
      </c>
      <c r="D1253" s="135">
        <v>320</v>
      </c>
      <c r="E1253" s="150"/>
      <c r="F1253" s="135">
        <v>383</v>
      </c>
      <c r="G1253" s="42"/>
      <c r="H1253" s="42">
        <f>ROUND((F1253-C1253)/C1253*100,1)</f>
        <v>14</v>
      </c>
    </row>
    <row r="1254" customHeight="1" spans="1:8">
      <c r="A1254" s="232">
        <v>2240102</v>
      </c>
      <c r="B1254" s="232" t="s">
        <v>271</v>
      </c>
      <c r="C1254" s="135">
        <v>81</v>
      </c>
      <c r="D1254" s="135"/>
      <c r="E1254" s="150"/>
      <c r="F1254" s="135"/>
      <c r="G1254" s="42"/>
      <c r="H1254" s="42">
        <f>ROUND((F1254-C1254)/C1254*100,1)</f>
        <v>-100</v>
      </c>
    </row>
    <row r="1255" customHeight="1" spans="1:8">
      <c r="A1255" s="232">
        <v>2240103</v>
      </c>
      <c r="B1255" s="232" t="s">
        <v>272</v>
      </c>
      <c r="C1255" s="135"/>
      <c r="D1255" s="135"/>
      <c r="E1255" s="150"/>
      <c r="F1255" s="135"/>
      <c r="G1255" s="42"/>
      <c r="H1255" s="42"/>
    </row>
    <row r="1256" customHeight="1" spans="1:8">
      <c r="A1256" s="232">
        <v>2240104</v>
      </c>
      <c r="B1256" s="232" t="s">
        <v>1228</v>
      </c>
      <c r="C1256" s="135"/>
      <c r="D1256" s="135"/>
      <c r="E1256" s="150"/>
      <c r="F1256" s="135"/>
      <c r="G1256" s="42"/>
      <c r="H1256" s="42"/>
    </row>
    <row r="1257" customHeight="1" spans="1:8">
      <c r="A1257" s="232">
        <v>2240105</v>
      </c>
      <c r="B1257" s="232" t="s">
        <v>1229</v>
      </c>
      <c r="C1257" s="135"/>
      <c r="D1257" s="135"/>
      <c r="E1257" s="150"/>
      <c r="F1257" s="135"/>
      <c r="G1257" s="42"/>
      <c r="H1257" s="42"/>
    </row>
    <row r="1258" customHeight="1" spans="1:8">
      <c r="A1258" s="232">
        <v>2240106</v>
      </c>
      <c r="B1258" s="232" t="s">
        <v>1230</v>
      </c>
      <c r="C1258" s="135">
        <v>20</v>
      </c>
      <c r="D1258" s="135">
        <v>8</v>
      </c>
      <c r="E1258" s="150"/>
      <c r="F1258" s="135">
        <v>8</v>
      </c>
      <c r="G1258" s="42"/>
      <c r="H1258" s="42">
        <f>ROUND((F1258-C1258)/C1258*100,1)</f>
        <v>-60</v>
      </c>
    </row>
    <row r="1259" customHeight="1" spans="1:8">
      <c r="A1259" s="232">
        <v>2240108</v>
      </c>
      <c r="B1259" s="232" t="s">
        <v>1231</v>
      </c>
      <c r="C1259" s="135">
        <v>20</v>
      </c>
      <c r="D1259" s="135"/>
      <c r="E1259" s="150"/>
      <c r="F1259" s="135"/>
      <c r="G1259" s="42"/>
      <c r="H1259" s="42">
        <f>ROUND((F1259-C1259)/C1259*100,1)</f>
        <v>-100</v>
      </c>
    </row>
    <row r="1260" customHeight="1" spans="1:8">
      <c r="A1260" s="232">
        <v>2240109</v>
      </c>
      <c r="B1260" s="232" t="s">
        <v>1232</v>
      </c>
      <c r="C1260" s="135">
        <v>43</v>
      </c>
      <c r="D1260" s="135">
        <v>34</v>
      </c>
      <c r="E1260" s="150"/>
      <c r="F1260" s="135">
        <v>34</v>
      </c>
      <c r="G1260" s="42"/>
      <c r="H1260" s="42">
        <f>ROUND((F1260-C1260)/C1260*100,1)</f>
        <v>-20.9</v>
      </c>
    </row>
    <row r="1261" customHeight="1" spans="1:8">
      <c r="A1261" s="232">
        <v>2240150</v>
      </c>
      <c r="B1261" s="232" t="s">
        <v>279</v>
      </c>
      <c r="C1261" s="135"/>
      <c r="D1261" s="135"/>
      <c r="E1261" s="150"/>
      <c r="F1261" s="135"/>
      <c r="G1261" s="42"/>
      <c r="H1261" s="42"/>
    </row>
    <row r="1262" customHeight="1" spans="1:8">
      <c r="A1262" s="232">
        <v>2240199</v>
      </c>
      <c r="B1262" s="232" t="s">
        <v>1233</v>
      </c>
      <c r="C1262" s="135">
        <v>103</v>
      </c>
      <c r="D1262" s="135">
        <v>183</v>
      </c>
      <c r="E1262" s="150"/>
      <c r="F1262" s="135">
        <v>76</v>
      </c>
      <c r="G1262" s="42"/>
      <c r="H1262" s="42">
        <f>ROUND((F1262-C1262)/C1262*100,1)</f>
        <v>-26.2</v>
      </c>
    </row>
    <row r="1263" customHeight="1" spans="1:8">
      <c r="A1263" s="232">
        <v>22402</v>
      </c>
      <c r="B1263" s="209" t="s">
        <v>1234</v>
      </c>
      <c r="C1263" s="100">
        <v>637</v>
      </c>
      <c r="D1263" s="100">
        <f>SUM(D1264:D1268)</f>
        <v>766</v>
      </c>
      <c r="E1263" s="141">
        <v>715</v>
      </c>
      <c r="F1263" s="100">
        <v>715</v>
      </c>
      <c r="G1263" s="42">
        <f>ROUND(F1263/E1263*100,1)</f>
        <v>100</v>
      </c>
      <c r="H1263" s="42">
        <f>ROUND((F1263-C1263)/C1263*100,1)</f>
        <v>12.2</v>
      </c>
    </row>
    <row r="1264" customHeight="1" spans="1:8">
      <c r="A1264" s="232">
        <v>2240201</v>
      </c>
      <c r="B1264" s="232" t="s">
        <v>270</v>
      </c>
      <c r="C1264" s="135"/>
      <c r="D1264" s="135">
        <v>766</v>
      </c>
      <c r="E1264" s="150"/>
      <c r="F1264" s="135">
        <v>715</v>
      </c>
      <c r="G1264" s="42"/>
      <c r="H1264" s="42"/>
    </row>
    <row r="1265" customHeight="1" spans="1:8">
      <c r="A1265" s="232">
        <v>2240202</v>
      </c>
      <c r="B1265" s="232" t="s">
        <v>271</v>
      </c>
      <c r="C1265" s="135">
        <v>100</v>
      </c>
      <c r="D1265" s="135"/>
      <c r="E1265" s="150"/>
      <c r="F1265" s="135"/>
      <c r="G1265" s="42"/>
      <c r="H1265" s="42">
        <f>ROUND((F1265-C1265)/C1265*100,1)</f>
        <v>-100</v>
      </c>
    </row>
    <row r="1266" customHeight="1" spans="1:8">
      <c r="A1266" s="232">
        <v>2240203</v>
      </c>
      <c r="B1266" s="232" t="s">
        <v>272</v>
      </c>
      <c r="C1266" s="135"/>
      <c r="D1266" s="135"/>
      <c r="E1266" s="150"/>
      <c r="F1266" s="135"/>
      <c r="G1266" s="42"/>
      <c r="H1266" s="42"/>
    </row>
    <row r="1267" customHeight="1" spans="1:8">
      <c r="A1267" s="232">
        <v>2240204</v>
      </c>
      <c r="B1267" s="232" t="s">
        <v>1235</v>
      </c>
      <c r="C1267" s="135">
        <v>537</v>
      </c>
      <c r="D1267" s="135"/>
      <c r="E1267" s="150"/>
      <c r="F1267" s="135"/>
      <c r="G1267" s="42"/>
      <c r="H1267" s="42">
        <f>ROUND((F1267-C1267)/C1267*100,1)</f>
        <v>-100</v>
      </c>
    </row>
    <row r="1268" customHeight="1" spans="1:8">
      <c r="A1268" s="232">
        <v>2240299</v>
      </c>
      <c r="B1268" s="232" t="s">
        <v>1236</v>
      </c>
      <c r="C1268" s="135"/>
      <c r="D1268" s="135"/>
      <c r="E1268" s="150"/>
      <c r="F1268" s="135"/>
      <c r="G1268" s="42"/>
      <c r="H1268" s="42"/>
    </row>
    <row r="1269" customHeight="1" spans="1:8">
      <c r="A1269" s="232">
        <v>22404</v>
      </c>
      <c r="B1269" s="209" t="s">
        <v>1237</v>
      </c>
      <c r="C1269" s="100">
        <v>0</v>
      </c>
      <c r="D1269" s="100">
        <f>SUM(D1270:D1276)</f>
        <v>0</v>
      </c>
      <c r="E1269" s="141">
        <v>0</v>
      </c>
      <c r="F1269" s="100">
        <v>0</v>
      </c>
      <c r="G1269" s="42"/>
      <c r="H1269" s="42"/>
    </row>
    <row r="1270" customHeight="1" spans="1:8">
      <c r="A1270" s="232">
        <v>2240401</v>
      </c>
      <c r="B1270" s="232" t="s">
        <v>270</v>
      </c>
      <c r="C1270" s="135"/>
      <c r="D1270" s="135"/>
      <c r="E1270" s="150"/>
      <c r="F1270" s="135"/>
      <c r="G1270" s="42"/>
      <c r="H1270" s="42"/>
    </row>
    <row r="1271" customHeight="1" spans="1:8">
      <c r="A1271" s="232">
        <v>2240402</v>
      </c>
      <c r="B1271" s="232" t="s">
        <v>271</v>
      </c>
      <c r="C1271" s="135"/>
      <c r="D1271" s="135"/>
      <c r="E1271" s="150"/>
      <c r="F1271" s="135"/>
      <c r="G1271" s="42"/>
      <c r="H1271" s="42"/>
    </row>
    <row r="1272" customHeight="1" spans="1:8">
      <c r="A1272" s="232">
        <v>2240403</v>
      </c>
      <c r="B1272" s="232" t="s">
        <v>272</v>
      </c>
      <c r="C1272" s="135"/>
      <c r="D1272" s="135"/>
      <c r="E1272" s="150"/>
      <c r="F1272" s="135"/>
      <c r="G1272" s="42"/>
      <c r="H1272" s="42"/>
    </row>
    <row r="1273" customHeight="1" spans="1:8">
      <c r="A1273" s="232">
        <v>2240404</v>
      </c>
      <c r="B1273" s="232" t="s">
        <v>1238</v>
      </c>
      <c r="C1273" s="135"/>
      <c r="D1273" s="135"/>
      <c r="E1273" s="150"/>
      <c r="F1273" s="135"/>
      <c r="G1273" s="42"/>
      <c r="H1273" s="42"/>
    </row>
    <row r="1274" customHeight="1" spans="1:8">
      <c r="A1274" s="232">
        <v>2240405</v>
      </c>
      <c r="B1274" s="232" t="s">
        <v>1239</v>
      </c>
      <c r="C1274" s="135"/>
      <c r="D1274" s="135"/>
      <c r="E1274" s="150"/>
      <c r="F1274" s="135"/>
      <c r="G1274" s="42"/>
      <c r="H1274" s="42"/>
    </row>
    <row r="1275" customHeight="1" spans="1:8">
      <c r="A1275" s="232">
        <v>2240450</v>
      </c>
      <c r="B1275" s="232" t="s">
        <v>279</v>
      </c>
      <c r="C1275" s="135"/>
      <c r="D1275" s="135"/>
      <c r="E1275" s="150"/>
      <c r="F1275" s="135"/>
      <c r="G1275" s="42"/>
      <c r="H1275" s="42"/>
    </row>
    <row r="1276" customHeight="1" spans="1:8">
      <c r="A1276" s="232">
        <v>2240499</v>
      </c>
      <c r="B1276" s="232" t="s">
        <v>1240</v>
      </c>
      <c r="C1276" s="135"/>
      <c r="D1276" s="135"/>
      <c r="E1276" s="150"/>
      <c r="F1276" s="135"/>
      <c r="G1276" s="42"/>
      <c r="H1276" s="42"/>
    </row>
    <row r="1277" customHeight="1" spans="1:8">
      <c r="A1277" s="232">
        <v>22405</v>
      </c>
      <c r="B1277" s="209" t="s">
        <v>1241</v>
      </c>
      <c r="C1277" s="100">
        <v>68</v>
      </c>
      <c r="D1277" s="100">
        <f>SUM(D1278:D1289)</f>
        <v>47</v>
      </c>
      <c r="E1277" s="141">
        <v>80</v>
      </c>
      <c r="F1277" s="100">
        <v>80</v>
      </c>
      <c r="G1277" s="42">
        <f>ROUND(F1277/E1277*100,1)</f>
        <v>100</v>
      </c>
      <c r="H1277" s="42">
        <f>ROUND((F1277-C1277)/C1277*100,1)</f>
        <v>17.6</v>
      </c>
    </row>
    <row r="1278" customHeight="1" spans="1:8">
      <c r="A1278" s="232">
        <v>2240501</v>
      </c>
      <c r="B1278" s="232" t="s">
        <v>270</v>
      </c>
      <c r="C1278" s="135">
        <v>40</v>
      </c>
      <c r="D1278" s="135">
        <v>47</v>
      </c>
      <c r="E1278" s="150"/>
      <c r="F1278" s="135">
        <v>56</v>
      </c>
      <c r="G1278" s="42"/>
      <c r="H1278" s="42">
        <f>ROUND((F1278-C1278)/C1278*100,1)</f>
        <v>40</v>
      </c>
    </row>
    <row r="1279" customHeight="1" spans="1:8">
      <c r="A1279" s="232">
        <v>2240502</v>
      </c>
      <c r="B1279" s="232" t="s">
        <v>271</v>
      </c>
      <c r="C1279" s="135">
        <v>9</v>
      </c>
      <c r="D1279" s="135"/>
      <c r="E1279" s="150"/>
      <c r="F1279" s="135">
        <v>24</v>
      </c>
      <c r="G1279" s="42"/>
      <c r="H1279" s="42">
        <f>ROUND((F1279-C1279)/C1279*100,1)</f>
        <v>166.7</v>
      </c>
    </row>
    <row r="1280" customHeight="1" spans="1:8">
      <c r="A1280" s="232">
        <v>2240503</v>
      </c>
      <c r="B1280" s="232" t="s">
        <v>272</v>
      </c>
      <c r="C1280" s="135"/>
      <c r="D1280" s="135"/>
      <c r="E1280" s="150"/>
      <c r="F1280" s="135"/>
      <c r="G1280" s="42"/>
      <c r="H1280" s="42"/>
    </row>
    <row r="1281" customHeight="1" spans="1:8">
      <c r="A1281" s="232">
        <v>2240504</v>
      </c>
      <c r="B1281" s="232" t="s">
        <v>1242</v>
      </c>
      <c r="C1281" s="135">
        <v>12</v>
      </c>
      <c r="D1281" s="135"/>
      <c r="E1281" s="150"/>
      <c r="F1281" s="135"/>
      <c r="G1281" s="42"/>
      <c r="H1281" s="42">
        <f>ROUND((F1281-C1281)/C1281*100,1)</f>
        <v>-100</v>
      </c>
    </row>
    <row r="1282" customHeight="1" spans="1:8">
      <c r="A1282" s="232">
        <v>2240505</v>
      </c>
      <c r="B1282" s="232" t="s">
        <v>1243</v>
      </c>
      <c r="C1282" s="135">
        <v>7</v>
      </c>
      <c r="D1282" s="135"/>
      <c r="E1282" s="150"/>
      <c r="F1282" s="135"/>
      <c r="G1282" s="42"/>
      <c r="H1282" s="42">
        <f>ROUND((F1282-C1282)/C1282*100,1)</f>
        <v>-100</v>
      </c>
    </row>
    <row r="1283" customHeight="1" spans="1:8">
      <c r="A1283" s="232">
        <v>2240506</v>
      </c>
      <c r="B1283" s="232" t="s">
        <v>1244</v>
      </c>
      <c r="C1283" s="135"/>
      <c r="D1283" s="135"/>
      <c r="E1283" s="150"/>
      <c r="F1283" s="135"/>
      <c r="G1283" s="42"/>
      <c r="H1283" s="42"/>
    </row>
    <row r="1284" customHeight="1" spans="1:8">
      <c r="A1284" s="232">
        <v>2240507</v>
      </c>
      <c r="B1284" s="232" t="s">
        <v>1245</v>
      </c>
      <c r="C1284" s="135"/>
      <c r="D1284" s="135"/>
      <c r="E1284" s="150"/>
      <c r="F1284" s="135"/>
      <c r="G1284" s="42"/>
      <c r="H1284" s="42"/>
    </row>
    <row r="1285" customHeight="1" spans="1:8">
      <c r="A1285" s="232">
        <v>2240508</v>
      </c>
      <c r="B1285" s="232" t="s">
        <v>1246</v>
      </c>
      <c r="C1285" s="135"/>
      <c r="D1285" s="135"/>
      <c r="E1285" s="150"/>
      <c r="F1285" s="135"/>
      <c r="G1285" s="42"/>
      <c r="H1285" s="42"/>
    </row>
    <row r="1286" customHeight="1" spans="1:8">
      <c r="A1286" s="232">
        <v>2240509</v>
      </c>
      <c r="B1286" s="232" t="s">
        <v>1247</v>
      </c>
      <c r="C1286" s="135"/>
      <c r="D1286" s="135"/>
      <c r="E1286" s="150"/>
      <c r="F1286" s="135"/>
      <c r="G1286" s="42"/>
      <c r="H1286" s="42"/>
    </row>
    <row r="1287" customHeight="1" spans="1:8">
      <c r="A1287" s="232">
        <v>2240510</v>
      </c>
      <c r="B1287" s="232" t="s">
        <v>1248</v>
      </c>
      <c r="C1287" s="135"/>
      <c r="D1287" s="135"/>
      <c r="E1287" s="150"/>
      <c r="F1287" s="135"/>
      <c r="G1287" s="42"/>
      <c r="H1287" s="42"/>
    </row>
    <row r="1288" customHeight="1" spans="1:8">
      <c r="A1288" s="232">
        <v>2240550</v>
      </c>
      <c r="B1288" s="232" t="s">
        <v>1249</v>
      </c>
      <c r="C1288" s="135"/>
      <c r="D1288" s="135"/>
      <c r="E1288" s="150"/>
      <c r="F1288" s="135"/>
      <c r="G1288" s="42"/>
      <c r="H1288" s="42"/>
    </row>
    <row r="1289" customHeight="1" spans="1:8">
      <c r="A1289" s="232">
        <v>2240599</v>
      </c>
      <c r="B1289" s="232" t="s">
        <v>1250</v>
      </c>
      <c r="C1289" s="135"/>
      <c r="D1289" s="135"/>
      <c r="E1289" s="150"/>
      <c r="F1289" s="135"/>
      <c r="G1289" s="42"/>
      <c r="H1289" s="42"/>
    </row>
    <row r="1290" customHeight="1" spans="1:8">
      <c r="A1290" s="232">
        <v>22406</v>
      </c>
      <c r="B1290" s="209" t="s">
        <v>1251</v>
      </c>
      <c r="C1290" s="100">
        <v>397</v>
      </c>
      <c r="D1290" s="100">
        <f>SUM(D1291:D1293)</f>
        <v>132</v>
      </c>
      <c r="E1290" s="141">
        <v>341</v>
      </c>
      <c r="F1290" s="100">
        <v>141</v>
      </c>
      <c r="G1290" s="42">
        <f>ROUND(F1290/E1290*100,1)</f>
        <v>41.3</v>
      </c>
      <c r="H1290" s="42">
        <f>ROUND((F1290-C1290)/C1290*100,1)</f>
        <v>-64.5</v>
      </c>
    </row>
    <row r="1291" customHeight="1" spans="1:8">
      <c r="A1291" s="232">
        <v>2240601</v>
      </c>
      <c r="B1291" s="232" t="s">
        <v>1252</v>
      </c>
      <c r="C1291" s="135">
        <v>96</v>
      </c>
      <c r="D1291" s="135"/>
      <c r="E1291" s="150"/>
      <c r="F1291" s="135"/>
      <c r="G1291" s="42"/>
      <c r="H1291" s="42">
        <f>ROUND((F1291-C1291)/C1291*100,1)</f>
        <v>-100</v>
      </c>
    </row>
    <row r="1292" customHeight="1" spans="1:8">
      <c r="A1292" s="232">
        <v>2240602</v>
      </c>
      <c r="B1292" s="232" t="s">
        <v>1253</v>
      </c>
      <c r="C1292" s="135">
        <v>301</v>
      </c>
      <c r="D1292" s="135">
        <v>132</v>
      </c>
      <c r="E1292" s="150"/>
      <c r="F1292" s="135">
        <v>141</v>
      </c>
      <c r="G1292" s="42"/>
      <c r="H1292" s="42">
        <f>ROUND((F1292-C1292)/C1292*100,1)</f>
        <v>-53.2</v>
      </c>
    </row>
    <row r="1293" customHeight="1" spans="1:8">
      <c r="A1293" s="232">
        <v>2240699</v>
      </c>
      <c r="B1293" s="232" t="s">
        <v>1254</v>
      </c>
      <c r="C1293" s="135"/>
      <c r="D1293" s="135"/>
      <c r="E1293" s="150"/>
      <c r="F1293" s="135"/>
      <c r="G1293" s="42"/>
      <c r="H1293" s="42"/>
    </row>
    <row r="1294" customHeight="1" spans="1:8">
      <c r="A1294" s="232">
        <v>22407</v>
      </c>
      <c r="B1294" s="209" t="s">
        <v>1255</v>
      </c>
      <c r="C1294" s="236">
        <v>1625</v>
      </c>
      <c r="D1294" s="100">
        <f>SUM(D1295:D1297)</f>
        <v>544</v>
      </c>
      <c r="E1294" s="141">
        <v>519</v>
      </c>
      <c r="F1294" s="236">
        <v>519</v>
      </c>
      <c r="G1294" s="42">
        <f>ROUND(F1294/E1294*100,1)</f>
        <v>100</v>
      </c>
      <c r="H1294" s="42">
        <f>ROUND((F1294-C1294)/C1294*100,1)</f>
        <v>-68.1</v>
      </c>
    </row>
    <row r="1295" customHeight="1" spans="1:8">
      <c r="A1295" s="232">
        <v>2240703</v>
      </c>
      <c r="B1295" s="232" t="s">
        <v>1256</v>
      </c>
      <c r="C1295" s="135">
        <v>54</v>
      </c>
      <c r="D1295" s="135">
        <v>479</v>
      </c>
      <c r="E1295" s="150"/>
      <c r="F1295" s="135">
        <v>447</v>
      </c>
      <c r="G1295" s="42"/>
      <c r="H1295" s="42">
        <f>ROUND((F1295-C1295)/C1295*100,1)</f>
        <v>727.8</v>
      </c>
    </row>
    <row r="1296" customHeight="1" spans="1:8">
      <c r="A1296" s="232">
        <v>2240704</v>
      </c>
      <c r="B1296" s="232" t="s">
        <v>1257</v>
      </c>
      <c r="C1296" s="135">
        <v>1571</v>
      </c>
      <c r="D1296" s="135">
        <v>65</v>
      </c>
      <c r="E1296" s="150"/>
      <c r="F1296" s="135">
        <v>68</v>
      </c>
      <c r="G1296" s="42"/>
      <c r="H1296" s="42">
        <f>ROUND((F1296-C1296)/C1296*100,1)</f>
        <v>-95.7</v>
      </c>
    </row>
    <row r="1297" customHeight="1" spans="1:8">
      <c r="A1297" s="232">
        <v>2240799</v>
      </c>
      <c r="B1297" s="232" t="s">
        <v>1258</v>
      </c>
      <c r="C1297" s="135"/>
      <c r="D1297" s="135"/>
      <c r="E1297" s="150"/>
      <c r="F1297" s="135">
        <v>4</v>
      </c>
      <c r="G1297" s="42"/>
      <c r="H1297" s="42"/>
    </row>
    <row r="1298" customHeight="1" spans="1:8">
      <c r="A1298" s="232">
        <v>22499</v>
      </c>
      <c r="B1298" s="209" t="s">
        <v>1259</v>
      </c>
      <c r="C1298" s="100">
        <v>333</v>
      </c>
      <c r="D1298" s="100">
        <f>SUM(D1299)</f>
        <v>0</v>
      </c>
      <c r="E1298" s="141">
        <v>450</v>
      </c>
      <c r="F1298" s="100">
        <v>284</v>
      </c>
      <c r="G1298" s="42">
        <f>ROUND(F1298/E1298*100,1)</f>
        <v>63.1</v>
      </c>
      <c r="H1298" s="42">
        <f>ROUND((F1298-C1298)/C1298*100,1)</f>
        <v>-14.7</v>
      </c>
    </row>
    <row r="1299" customHeight="1" spans="1:8">
      <c r="A1299" s="232">
        <v>2249999</v>
      </c>
      <c r="B1299" s="232" t="s">
        <v>1260</v>
      </c>
      <c r="C1299" s="135">
        <v>333</v>
      </c>
      <c r="D1299" s="135"/>
      <c r="E1299" s="150"/>
      <c r="F1299" s="135">
        <v>284</v>
      </c>
      <c r="G1299" s="42"/>
      <c r="H1299" s="42">
        <f>ROUND((F1299-C1299)/C1299*100,1)</f>
        <v>-14.7</v>
      </c>
    </row>
    <row r="1300" customHeight="1" spans="1:8">
      <c r="A1300" s="232">
        <v>227</v>
      </c>
      <c r="B1300" s="209" t="s">
        <v>1261</v>
      </c>
      <c r="C1300" s="100">
        <v>0</v>
      </c>
      <c r="D1300" s="100">
        <v>2570</v>
      </c>
      <c r="E1300" s="141">
        <v>0</v>
      </c>
      <c r="F1300" s="100">
        <v>0</v>
      </c>
      <c r="G1300" s="42"/>
      <c r="H1300" s="42"/>
    </row>
    <row r="1301" customHeight="1" spans="1:8">
      <c r="A1301" s="232">
        <v>229</v>
      </c>
      <c r="B1301" s="209" t="s">
        <v>1262</v>
      </c>
      <c r="C1301" s="100">
        <v>0</v>
      </c>
      <c r="D1301" s="100">
        <f>SUM(D1302)</f>
        <v>0</v>
      </c>
      <c r="E1301" s="141">
        <v>0</v>
      </c>
      <c r="F1301" s="100">
        <v>0</v>
      </c>
      <c r="G1301" s="42"/>
      <c r="H1301" s="42"/>
    </row>
    <row r="1302" customHeight="1" spans="1:8">
      <c r="A1302" s="232">
        <v>22999</v>
      </c>
      <c r="B1302" s="209" t="s">
        <v>1263</v>
      </c>
      <c r="C1302" s="100">
        <v>0</v>
      </c>
      <c r="D1302" s="100">
        <f>SUM(D1303)</f>
        <v>0</v>
      </c>
      <c r="E1302" s="141">
        <v>0</v>
      </c>
      <c r="F1302" s="100">
        <v>0</v>
      </c>
      <c r="G1302" s="42"/>
      <c r="H1302" s="42"/>
    </row>
    <row r="1303" customHeight="1" spans="1:8">
      <c r="A1303" s="232">
        <v>2299999</v>
      </c>
      <c r="B1303" s="232" t="s">
        <v>1264</v>
      </c>
      <c r="C1303" s="135"/>
      <c r="D1303" s="135"/>
      <c r="E1303" s="150"/>
      <c r="F1303" s="135"/>
      <c r="G1303" s="42"/>
      <c r="H1303" s="42"/>
    </row>
    <row r="1304" customHeight="1" spans="1:8">
      <c r="A1304" s="232">
        <v>232</v>
      </c>
      <c r="B1304" s="209" t="s">
        <v>1265</v>
      </c>
      <c r="C1304" s="100">
        <v>3299</v>
      </c>
      <c r="D1304" s="100">
        <f>SUM(D1305,D1306,D1311)</f>
        <v>3369</v>
      </c>
      <c r="E1304" s="141">
        <v>3577</v>
      </c>
      <c r="F1304" s="100">
        <v>3577</v>
      </c>
      <c r="G1304" s="42">
        <f>ROUND(F1304/E1304*100,1)</f>
        <v>100</v>
      </c>
      <c r="H1304" s="42">
        <f>ROUND((F1304-C1304)/C1304*100,1)</f>
        <v>8.4</v>
      </c>
    </row>
    <row r="1305" customHeight="1" spans="1:8">
      <c r="A1305" s="232">
        <v>23201</v>
      </c>
      <c r="B1305" s="209" t="s">
        <v>1266</v>
      </c>
      <c r="C1305" s="100">
        <v>0</v>
      </c>
      <c r="D1305" s="100">
        <v>0</v>
      </c>
      <c r="E1305" s="141">
        <v>0</v>
      </c>
      <c r="F1305" s="100">
        <v>0</v>
      </c>
      <c r="G1305" s="42"/>
      <c r="H1305" s="42"/>
    </row>
    <row r="1306" customHeight="1" spans="1:8">
      <c r="A1306" s="232">
        <v>23202</v>
      </c>
      <c r="B1306" s="209" t="s">
        <v>1267</v>
      </c>
      <c r="C1306" s="100">
        <v>0</v>
      </c>
      <c r="D1306" s="100">
        <f>SUM(D1307:D1310)</f>
        <v>0</v>
      </c>
      <c r="E1306" s="141">
        <v>0</v>
      </c>
      <c r="F1306" s="100">
        <v>0</v>
      </c>
      <c r="G1306" s="42"/>
      <c r="H1306" s="42"/>
    </row>
    <row r="1307" customHeight="1" spans="1:8">
      <c r="A1307" s="232">
        <v>2320201</v>
      </c>
      <c r="B1307" s="232" t="s">
        <v>1268</v>
      </c>
      <c r="C1307" s="135"/>
      <c r="D1307" s="135"/>
      <c r="E1307" s="150"/>
      <c r="F1307" s="135"/>
      <c r="G1307" s="42"/>
      <c r="H1307" s="42"/>
    </row>
    <row r="1308" customHeight="1" spans="1:8">
      <c r="A1308" s="232">
        <v>2320202</v>
      </c>
      <c r="B1308" s="232" t="s">
        <v>1269</v>
      </c>
      <c r="C1308" s="135"/>
      <c r="D1308" s="135"/>
      <c r="E1308" s="150"/>
      <c r="F1308" s="135"/>
      <c r="G1308" s="42"/>
      <c r="H1308" s="42"/>
    </row>
    <row r="1309" customHeight="1" spans="1:8">
      <c r="A1309" s="232">
        <v>2320203</v>
      </c>
      <c r="B1309" s="232" t="s">
        <v>1270</v>
      </c>
      <c r="C1309" s="135"/>
      <c r="D1309" s="135"/>
      <c r="E1309" s="150"/>
      <c r="F1309" s="135"/>
      <c r="G1309" s="42"/>
      <c r="H1309" s="42"/>
    </row>
    <row r="1310" customHeight="1" spans="1:8">
      <c r="A1310" s="232">
        <v>2320299</v>
      </c>
      <c r="B1310" s="232" t="s">
        <v>1271</v>
      </c>
      <c r="C1310" s="135"/>
      <c r="D1310" s="135"/>
      <c r="E1310" s="150"/>
      <c r="F1310" s="135"/>
      <c r="G1310" s="42"/>
      <c r="H1310" s="42"/>
    </row>
    <row r="1311" customHeight="1" spans="1:8">
      <c r="A1311" s="232">
        <v>23203</v>
      </c>
      <c r="B1311" s="209" t="s">
        <v>1272</v>
      </c>
      <c r="C1311" s="100">
        <v>3299</v>
      </c>
      <c r="D1311" s="100">
        <f>SUM(D1312:D1315)</f>
        <v>3369</v>
      </c>
      <c r="E1311" s="141">
        <v>3577</v>
      </c>
      <c r="F1311" s="100">
        <v>3577</v>
      </c>
      <c r="G1311" s="42">
        <f>ROUND(F1311/E1311*100,1)</f>
        <v>100</v>
      </c>
      <c r="H1311" s="42">
        <f>ROUND((F1311-C1311)/C1311*100,1)</f>
        <v>8.4</v>
      </c>
    </row>
    <row r="1312" customHeight="1" spans="1:8">
      <c r="A1312" s="232">
        <v>2320301</v>
      </c>
      <c r="B1312" s="232" t="s">
        <v>1273</v>
      </c>
      <c r="C1312" s="135">
        <v>3152</v>
      </c>
      <c r="D1312" s="135">
        <v>3219</v>
      </c>
      <c r="E1312" s="150"/>
      <c r="F1312" s="135">
        <v>3433</v>
      </c>
      <c r="G1312" s="42"/>
      <c r="H1312" s="42">
        <f>ROUND((F1312-C1312)/C1312*100,1)</f>
        <v>8.9</v>
      </c>
    </row>
    <row r="1313" customHeight="1" spans="1:8">
      <c r="A1313" s="232">
        <v>2320302</v>
      </c>
      <c r="B1313" s="232" t="s">
        <v>1274</v>
      </c>
      <c r="C1313" s="135"/>
      <c r="D1313" s="135"/>
      <c r="E1313" s="150"/>
      <c r="F1313" s="135"/>
      <c r="G1313" s="42"/>
      <c r="H1313" s="42"/>
    </row>
    <row r="1314" customHeight="1" spans="1:8">
      <c r="A1314" s="232">
        <v>2320303</v>
      </c>
      <c r="B1314" s="232" t="s">
        <v>1275</v>
      </c>
      <c r="C1314" s="135">
        <v>147</v>
      </c>
      <c r="D1314" s="135">
        <v>150</v>
      </c>
      <c r="E1314" s="150"/>
      <c r="F1314" s="135">
        <v>144</v>
      </c>
      <c r="G1314" s="42"/>
      <c r="H1314" s="42">
        <f>ROUND((F1314-C1314)/C1314*100,1)</f>
        <v>-2</v>
      </c>
    </row>
    <row r="1315" customHeight="1" spans="1:8">
      <c r="A1315" s="232">
        <v>2320399</v>
      </c>
      <c r="B1315" s="232" t="s">
        <v>1276</v>
      </c>
      <c r="C1315" s="135"/>
      <c r="D1315" s="135"/>
      <c r="E1315" s="150"/>
      <c r="F1315" s="135"/>
      <c r="G1315" s="42"/>
      <c r="H1315" s="42"/>
    </row>
    <row r="1316" customHeight="1" spans="1:8">
      <c r="A1316" s="232">
        <v>233</v>
      </c>
      <c r="B1316" s="209" t="s">
        <v>1277</v>
      </c>
      <c r="C1316" s="100">
        <v>29</v>
      </c>
      <c r="D1316" s="100">
        <f>SUM(D1317:D1319)</f>
        <v>100</v>
      </c>
      <c r="E1316" s="141">
        <v>17</v>
      </c>
      <c r="F1316" s="100">
        <v>17</v>
      </c>
      <c r="G1316" s="42">
        <f>ROUND(F1316/E1316*100,1)</f>
        <v>100</v>
      </c>
      <c r="H1316" s="42">
        <f>ROUND((F1316-C1316)/C1316*100,1)</f>
        <v>-41.4</v>
      </c>
    </row>
    <row r="1317" customHeight="1" spans="1:8">
      <c r="A1317" s="232">
        <v>23301</v>
      </c>
      <c r="B1317" s="209" t="s">
        <v>1278</v>
      </c>
      <c r="C1317" s="100">
        <v>0</v>
      </c>
      <c r="D1317" s="100">
        <v>0</v>
      </c>
      <c r="E1317" s="141">
        <v>0</v>
      </c>
      <c r="F1317" s="100">
        <v>0</v>
      </c>
      <c r="G1317" s="42"/>
      <c r="H1317" s="42"/>
    </row>
    <row r="1318" customHeight="1" spans="1:8">
      <c r="A1318" s="232">
        <v>23302</v>
      </c>
      <c r="B1318" s="209" t="s">
        <v>1279</v>
      </c>
      <c r="C1318" s="100">
        <v>0</v>
      </c>
      <c r="D1318" s="100">
        <v>0</v>
      </c>
      <c r="E1318" s="141">
        <v>0</v>
      </c>
      <c r="F1318" s="100">
        <v>0</v>
      </c>
      <c r="G1318" s="42"/>
      <c r="H1318" s="42"/>
    </row>
    <row r="1319" customHeight="1" spans="1:8">
      <c r="A1319" s="232">
        <v>23303</v>
      </c>
      <c r="B1319" s="209" t="s">
        <v>1280</v>
      </c>
      <c r="C1319" s="100">
        <v>29</v>
      </c>
      <c r="D1319" s="100">
        <v>100</v>
      </c>
      <c r="E1319" s="141">
        <v>17</v>
      </c>
      <c r="F1319" s="100">
        <v>17</v>
      </c>
      <c r="G1319" s="42">
        <f>ROUND(F1319/E1319*100,1)</f>
        <v>100</v>
      </c>
      <c r="H1319" s="42">
        <f>ROUND((F1319-C1319)/C1319*100,1)</f>
        <v>-41.4</v>
      </c>
    </row>
    <row r="1320" s="128" customFormat="1" customHeight="1" spans="1:8">
      <c r="A1320" s="237"/>
      <c r="B1320" s="237" t="s">
        <v>1281</v>
      </c>
      <c r="C1320" s="141">
        <f>C5+C236+C276+C295+C385+C437+C493+C550+C677+C753+C830+C853+C960+C1018+C1082+C1102+C1132+C1142+C1187+C1207+C1251+C1301+C1304+C1316</f>
        <v>276836</v>
      </c>
      <c r="D1320" s="141">
        <f>D5+D236+D276+D295+D385+D437+D493+D550+D677+D753+D830+D853+D960+D1018+D1082+D1102+D1132+D1142+D1187+D1207+D1251+D1301+D1304+D1316+D1300</f>
        <v>256880</v>
      </c>
      <c r="E1320" s="141">
        <f>E5+E236+E276+E295+E385+E437+E493+E550+E677+E753+E830+E853+E960+E1018+E1082+E1102+E1132+E1142+E1187+E1207+E1251+E1301+E1304+E1316+E1300</f>
        <v>292287</v>
      </c>
      <c r="F1320" s="141">
        <f>F5+F236+F276+F295+F385+F437+F493+F550+F677+F753+F830+F853+F960+F1018+F1082+F1102+F1132+F1142+F1187+F1207+F1251+F1301+F1304+F1316</f>
        <v>275407</v>
      </c>
      <c r="G1320" s="42">
        <f>ROUND(F1320/E1320*100,1)</f>
        <v>94.2</v>
      </c>
      <c r="H1320" s="42">
        <f>ROUND((F1320-C1320)/C1320*100,1)</f>
        <v>-0.5</v>
      </c>
    </row>
  </sheetData>
  <mergeCells count="3">
    <mergeCell ref="A1:H1"/>
    <mergeCell ref="C2:H2"/>
    <mergeCell ref="D3:H3"/>
  </mergeCells>
  <pageMargins left="0.75" right="0.75" top="0.27" bottom="0.17" header="0.51" footer="0.51"/>
  <pageSetup paperSize="9" orientation="portrait" horizontalDpi="600" verticalDpi="600"/>
  <headerFooter alignWithMargins="0"/>
  <ignoredErrors>
    <ignoredError sqref="D1311 D1294 D1290 D1277 D1269 D1263 D1252 D1238 D1232 D1226 D1203 D1199 D1188 D1170 D1143 D1129 D1126 D1120 D1110 D1103 D1099 D1093 D1083 D1076 D1068 D1061 D1050 D1045 D1029 D1019 D1015 D1003 D993 D983 D961 D957 D954 D948 D941 D930 D902 D880 D854 D844 D831 D817 D807 D800 D797 D791 D784 D777 D734 D730 D726 D721 D717 D714 D702 D698 D683 D678 D672 D644 D641 D619 D593 D551 D546 D538 D529 D518 D510 D494 D488 D6 D18 D27 D38 D49 D60 D88 D121 D140 D148 D154 D161 D168 D175 D182 D203 D209 D216 D325 D382 D386 D391 D422 D452 C79:F79 C110 C133 C189 C299 C334 D1132"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zoomScale="110" zoomScaleNormal="110" workbookViewId="0">
      <pane xSplit="2" ySplit="4" topLeftCell="C35" activePane="bottomRight" state="frozen"/>
      <selection/>
      <selection pane="topRight"/>
      <selection pane="bottomLeft"/>
      <selection pane="bottomRight" activeCell="C22" sqref="C22"/>
    </sheetView>
  </sheetViews>
  <sheetFormatPr defaultColWidth="9" defaultRowHeight="15.75" outlineLevelCol="3"/>
  <cols>
    <col min="1" max="1" width="15.2916666666667" style="129" customWidth="1"/>
    <col min="2" max="2" width="48.0833333333333" style="140" customWidth="1"/>
    <col min="3" max="3" width="22.7916666666667" style="195" customWidth="1"/>
    <col min="4" max="4" width="22.5" style="218" customWidth="1"/>
    <col min="5" max="5" width="42.2" style="127" customWidth="1"/>
    <col min="6" max="16384" width="9" style="127"/>
  </cols>
  <sheetData>
    <row r="1" ht="28.5" customHeight="1" spans="2:4">
      <c r="B1" s="219" t="s">
        <v>7</v>
      </c>
      <c r="C1" s="219"/>
      <c r="D1" s="219"/>
    </row>
    <row r="2" ht="30" customHeight="1" spans="2:4">
      <c r="B2" s="220"/>
      <c r="C2" s="221"/>
      <c r="D2" s="137" t="s">
        <v>31</v>
      </c>
    </row>
    <row r="3" s="216" customFormat="1" ht="14.25" spans="1:4">
      <c r="A3" s="203" t="s">
        <v>266</v>
      </c>
      <c r="B3" s="69" t="s">
        <v>1282</v>
      </c>
      <c r="C3" s="69" t="s">
        <v>1283</v>
      </c>
      <c r="D3" s="141" t="s">
        <v>1284</v>
      </c>
    </row>
    <row r="4" s="216" customFormat="1" ht="21" customHeight="1" spans="1:4">
      <c r="A4" s="203"/>
      <c r="B4" s="69"/>
      <c r="C4" s="69"/>
      <c r="D4" s="141" t="s">
        <v>1285</v>
      </c>
    </row>
    <row r="5" s="216" customFormat="1" ht="25" customHeight="1" spans="1:4">
      <c r="A5" s="136">
        <v>501</v>
      </c>
      <c r="B5" s="146" t="s">
        <v>1286</v>
      </c>
      <c r="C5" s="24">
        <v>48917</v>
      </c>
      <c r="D5" s="24">
        <v>34873</v>
      </c>
    </row>
    <row r="6" s="216" customFormat="1" ht="25" customHeight="1" spans="1:4">
      <c r="A6" s="136">
        <v>50101</v>
      </c>
      <c r="B6" s="147" t="s">
        <v>1287</v>
      </c>
      <c r="C6" s="24">
        <v>28320</v>
      </c>
      <c r="D6" s="24">
        <v>23665</v>
      </c>
    </row>
    <row r="7" s="216" customFormat="1" ht="25" customHeight="1" spans="1:4">
      <c r="A7" s="136">
        <v>50102</v>
      </c>
      <c r="B7" s="147" t="s">
        <v>1288</v>
      </c>
      <c r="C7" s="24">
        <v>10508</v>
      </c>
      <c r="D7" s="24">
        <v>8641</v>
      </c>
    </row>
    <row r="8" s="216" customFormat="1" ht="25" customHeight="1" spans="1:4">
      <c r="A8" s="136">
        <v>50103</v>
      </c>
      <c r="B8" s="147" t="s">
        <v>1289</v>
      </c>
      <c r="C8" s="24">
        <v>2443</v>
      </c>
      <c r="D8" s="24">
        <v>2172</v>
      </c>
    </row>
    <row r="9" s="216" customFormat="1" ht="25" customHeight="1" spans="1:4">
      <c r="A9" s="136">
        <v>50199</v>
      </c>
      <c r="B9" s="147" t="s">
        <v>1290</v>
      </c>
      <c r="C9" s="24">
        <v>7646</v>
      </c>
      <c r="D9" s="24">
        <v>395</v>
      </c>
    </row>
    <row r="10" s="216" customFormat="1" ht="25" customHeight="1" spans="1:4">
      <c r="A10" s="136">
        <v>502</v>
      </c>
      <c r="B10" s="146" t="s">
        <v>1291</v>
      </c>
      <c r="C10" s="24">
        <v>16402</v>
      </c>
      <c r="D10" s="24">
        <v>3254</v>
      </c>
    </row>
    <row r="11" s="216" customFormat="1" ht="25" customHeight="1" spans="1:4">
      <c r="A11" s="136">
        <v>50201</v>
      </c>
      <c r="B11" s="147" t="s">
        <v>1292</v>
      </c>
      <c r="C11" s="24">
        <v>8328</v>
      </c>
      <c r="D11" s="24">
        <v>2535</v>
      </c>
    </row>
    <row r="12" s="216" customFormat="1" ht="25" customHeight="1" spans="1:4">
      <c r="A12" s="136">
        <v>50202</v>
      </c>
      <c r="B12" s="147" t="s">
        <v>1293</v>
      </c>
      <c r="C12" s="24">
        <v>160</v>
      </c>
      <c r="D12" s="24">
        <v>34</v>
      </c>
    </row>
    <row r="13" s="216" customFormat="1" ht="25" customHeight="1" spans="1:4">
      <c r="A13" s="136">
        <v>50203</v>
      </c>
      <c r="B13" s="147" t="s">
        <v>1294</v>
      </c>
      <c r="C13" s="24">
        <v>457</v>
      </c>
      <c r="D13" s="24">
        <v>50</v>
      </c>
    </row>
    <row r="14" s="216" customFormat="1" ht="25" customHeight="1" spans="1:4">
      <c r="A14" s="136">
        <v>50204</v>
      </c>
      <c r="B14" s="147" t="s">
        <v>1295</v>
      </c>
      <c r="C14" s="24">
        <v>2047</v>
      </c>
      <c r="D14" s="24">
        <v>0</v>
      </c>
    </row>
    <row r="15" s="216" customFormat="1" ht="25" customHeight="1" spans="1:4">
      <c r="A15" s="136">
        <v>50205</v>
      </c>
      <c r="B15" s="147" t="s">
        <v>1296</v>
      </c>
      <c r="C15" s="24">
        <v>3668</v>
      </c>
      <c r="D15" s="24">
        <v>0</v>
      </c>
    </row>
    <row r="16" s="216" customFormat="1" ht="25" customHeight="1" spans="1:4">
      <c r="A16" s="136">
        <v>50206</v>
      </c>
      <c r="B16" s="147" t="s">
        <v>1297</v>
      </c>
      <c r="C16" s="24">
        <v>124</v>
      </c>
      <c r="D16" s="24">
        <v>39</v>
      </c>
    </row>
    <row r="17" s="216" customFormat="1" ht="25" customHeight="1" spans="1:4">
      <c r="A17" s="136">
        <v>50207</v>
      </c>
      <c r="B17" s="147" t="s">
        <v>1298</v>
      </c>
      <c r="C17" s="24">
        <v>0</v>
      </c>
      <c r="D17" s="24">
        <v>0</v>
      </c>
    </row>
    <row r="18" s="216" customFormat="1" ht="25" customHeight="1" spans="1:4">
      <c r="A18" s="136">
        <v>50208</v>
      </c>
      <c r="B18" s="147" t="s">
        <v>1299</v>
      </c>
      <c r="C18" s="24">
        <v>192</v>
      </c>
      <c r="D18" s="24">
        <v>192</v>
      </c>
    </row>
    <row r="19" s="216" customFormat="1" ht="25" customHeight="1" spans="1:4">
      <c r="A19" s="136">
        <v>50209</v>
      </c>
      <c r="B19" s="147" t="s">
        <v>1300</v>
      </c>
      <c r="C19" s="24">
        <v>201</v>
      </c>
      <c r="D19" s="24">
        <v>31</v>
      </c>
    </row>
    <row r="20" s="216" customFormat="1" ht="25" customHeight="1" spans="1:4">
      <c r="A20" s="136">
        <v>50299</v>
      </c>
      <c r="B20" s="147" t="s">
        <v>1301</v>
      </c>
      <c r="C20" s="24">
        <v>1225</v>
      </c>
      <c r="D20" s="24">
        <v>373</v>
      </c>
    </row>
    <row r="21" s="216" customFormat="1" ht="25" customHeight="1" spans="1:4">
      <c r="A21" s="136">
        <v>503</v>
      </c>
      <c r="B21" s="146" t="s">
        <v>1302</v>
      </c>
      <c r="C21" s="24">
        <v>38136</v>
      </c>
      <c r="D21" s="24">
        <v>0</v>
      </c>
    </row>
    <row r="22" s="216" customFormat="1" ht="25" customHeight="1" spans="1:4">
      <c r="A22" s="136">
        <v>50301</v>
      </c>
      <c r="B22" s="147" t="s">
        <v>1303</v>
      </c>
      <c r="C22" s="24">
        <v>3720</v>
      </c>
      <c r="D22" s="24">
        <v>0</v>
      </c>
    </row>
    <row r="23" s="216" customFormat="1" ht="25" customHeight="1" spans="1:4">
      <c r="A23" s="136">
        <v>50302</v>
      </c>
      <c r="B23" s="147" t="s">
        <v>1304</v>
      </c>
      <c r="C23" s="24">
        <v>33034</v>
      </c>
      <c r="D23" s="24">
        <v>0</v>
      </c>
    </row>
    <row r="24" s="216" customFormat="1" ht="25" customHeight="1" spans="1:4">
      <c r="A24" s="136">
        <v>50303</v>
      </c>
      <c r="B24" s="147" t="s">
        <v>1305</v>
      </c>
      <c r="C24" s="24">
        <v>18</v>
      </c>
      <c r="D24" s="24">
        <v>0</v>
      </c>
    </row>
    <row r="25" s="216" customFormat="1" ht="25" customHeight="1" spans="1:4">
      <c r="A25" s="136">
        <v>50305</v>
      </c>
      <c r="B25" s="147" t="s">
        <v>1306</v>
      </c>
      <c r="C25" s="24">
        <v>125</v>
      </c>
      <c r="D25" s="24">
        <v>0</v>
      </c>
    </row>
    <row r="26" s="216" customFormat="1" ht="25" customHeight="1" spans="1:4">
      <c r="A26" s="136">
        <v>50306</v>
      </c>
      <c r="B26" s="147" t="s">
        <v>1307</v>
      </c>
      <c r="C26" s="24">
        <v>869</v>
      </c>
      <c r="D26" s="24">
        <v>0</v>
      </c>
    </row>
    <row r="27" s="216" customFormat="1" ht="25" customHeight="1" spans="1:4">
      <c r="A27" s="136">
        <v>50307</v>
      </c>
      <c r="B27" s="147" t="s">
        <v>1308</v>
      </c>
      <c r="C27" s="24">
        <v>292</v>
      </c>
      <c r="D27" s="24">
        <v>0</v>
      </c>
    </row>
    <row r="28" s="216" customFormat="1" ht="25" customHeight="1" spans="1:4">
      <c r="A28" s="136">
        <v>50399</v>
      </c>
      <c r="B28" s="147" t="s">
        <v>1309</v>
      </c>
      <c r="C28" s="24">
        <v>78</v>
      </c>
      <c r="D28" s="24">
        <v>0</v>
      </c>
    </row>
    <row r="29" s="216" customFormat="1" ht="25" customHeight="1" spans="1:4">
      <c r="A29" s="136">
        <v>504</v>
      </c>
      <c r="B29" s="146" t="s">
        <v>1310</v>
      </c>
      <c r="C29" s="24">
        <v>2754</v>
      </c>
      <c r="D29" s="24">
        <v>0</v>
      </c>
    </row>
    <row r="30" s="216" customFormat="1" ht="25" customHeight="1" spans="1:4">
      <c r="A30" s="136">
        <v>50401</v>
      </c>
      <c r="B30" s="147" t="s">
        <v>1303</v>
      </c>
      <c r="C30" s="24">
        <v>14</v>
      </c>
      <c r="D30" s="24">
        <v>0</v>
      </c>
    </row>
    <row r="31" s="216" customFormat="1" ht="25" customHeight="1" spans="1:4">
      <c r="A31" s="136">
        <v>50402</v>
      </c>
      <c r="B31" s="147" t="s">
        <v>1304</v>
      </c>
      <c r="C31" s="24">
        <v>2740</v>
      </c>
      <c r="D31" s="24">
        <v>0</v>
      </c>
    </row>
    <row r="32" s="216" customFormat="1" ht="25" customHeight="1" spans="1:4">
      <c r="A32" s="136">
        <v>50403</v>
      </c>
      <c r="B32" s="147" t="s">
        <v>1305</v>
      </c>
      <c r="C32" s="24">
        <v>0</v>
      </c>
      <c r="D32" s="24">
        <v>0</v>
      </c>
    </row>
    <row r="33" s="216" customFormat="1" ht="25" customHeight="1" spans="1:4">
      <c r="A33" s="136">
        <v>50404</v>
      </c>
      <c r="B33" s="147" t="s">
        <v>1307</v>
      </c>
      <c r="C33" s="24">
        <v>0</v>
      </c>
      <c r="D33" s="24">
        <v>0</v>
      </c>
    </row>
    <row r="34" s="216" customFormat="1" ht="25" customHeight="1" spans="1:4">
      <c r="A34" s="136">
        <v>50405</v>
      </c>
      <c r="B34" s="147" t="s">
        <v>1308</v>
      </c>
      <c r="C34" s="24">
        <v>0</v>
      </c>
      <c r="D34" s="24">
        <v>0</v>
      </c>
    </row>
    <row r="35" s="216" customFormat="1" ht="25" customHeight="1" spans="1:4">
      <c r="A35" s="136">
        <v>50499</v>
      </c>
      <c r="B35" s="147" t="s">
        <v>1309</v>
      </c>
      <c r="C35" s="24">
        <v>0</v>
      </c>
      <c r="D35" s="24">
        <v>0</v>
      </c>
    </row>
    <row r="36" s="216" customFormat="1" ht="25" customHeight="1" spans="1:4">
      <c r="A36" s="136">
        <v>505</v>
      </c>
      <c r="B36" s="146" t="s">
        <v>1311</v>
      </c>
      <c r="C36" s="24">
        <v>58557</v>
      </c>
      <c r="D36" s="24">
        <v>50921</v>
      </c>
    </row>
    <row r="37" s="216" customFormat="1" ht="25" customHeight="1" spans="1:4">
      <c r="A37" s="136">
        <v>50501</v>
      </c>
      <c r="B37" s="147" t="s">
        <v>1312</v>
      </c>
      <c r="C37" s="24">
        <v>54563</v>
      </c>
      <c r="D37" s="24">
        <v>50513</v>
      </c>
    </row>
    <row r="38" s="216" customFormat="1" ht="25" customHeight="1" spans="1:4">
      <c r="A38" s="136">
        <v>50502</v>
      </c>
      <c r="B38" s="147" t="s">
        <v>1313</v>
      </c>
      <c r="C38" s="24">
        <v>3907</v>
      </c>
      <c r="D38" s="24">
        <v>408</v>
      </c>
    </row>
    <row r="39" s="216" customFormat="1" ht="25" customHeight="1" spans="1:4">
      <c r="A39" s="136">
        <v>50599</v>
      </c>
      <c r="B39" s="147" t="s">
        <v>1314</v>
      </c>
      <c r="C39" s="24">
        <v>87</v>
      </c>
      <c r="D39" s="24">
        <v>0</v>
      </c>
    </row>
    <row r="40" s="216" customFormat="1" ht="25" customHeight="1" spans="1:4">
      <c r="A40" s="136">
        <v>506</v>
      </c>
      <c r="B40" s="146" t="s">
        <v>1315</v>
      </c>
      <c r="C40" s="24">
        <v>6642</v>
      </c>
      <c r="D40" s="24">
        <v>0</v>
      </c>
    </row>
    <row r="41" s="216" customFormat="1" ht="25" customHeight="1" spans="1:4">
      <c r="A41" s="136">
        <v>50601</v>
      </c>
      <c r="B41" s="147" t="s">
        <v>1316</v>
      </c>
      <c r="C41" s="24">
        <v>3167</v>
      </c>
      <c r="D41" s="24">
        <v>0</v>
      </c>
    </row>
    <row r="42" s="216" customFormat="1" ht="25" customHeight="1" spans="1:4">
      <c r="A42" s="136">
        <v>50602</v>
      </c>
      <c r="B42" s="147" t="s">
        <v>1317</v>
      </c>
      <c r="C42" s="24">
        <v>3475</v>
      </c>
      <c r="D42" s="24">
        <v>0</v>
      </c>
    </row>
    <row r="43" s="216" customFormat="1" ht="25" customHeight="1" spans="1:4">
      <c r="A43" s="136">
        <v>507</v>
      </c>
      <c r="B43" s="146" t="s">
        <v>1318</v>
      </c>
      <c r="C43" s="24">
        <v>14137</v>
      </c>
      <c r="D43" s="24">
        <v>0</v>
      </c>
    </row>
    <row r="44" s="216" customFormat="1" ht="25" customHeight="1" spans="1:4">
      <c r="A44" s="136">
        <v>50701</v>
      </c>
      <c r="B44" s="147" t="s">
        <v>1319</v>
      </c>
      <c r="C44" s="24">
        <v>929</v>
      </c>
      <c r="D44" s="24">
        <v>0</v>
      </c>
    </row>
    <row r="45" s="216" customFormat="1" ht="25" customHeight="1" spans="1:4">
      <c r="A45" s="136">
        <v>50702</v>
      </c>
      <c r="B45" s="147" t="s">
        <v>1320</v>
      </c>
      <c r="C45" s="24">
        <v>1436</v>
      </c>
      <c r="D45" s="24">
        <v>0</v>
      </c>
    </row>
    <row r="46" s="216" customFormat="1" ht="25" customHeight="1" spans="1:4">
      <c r="A46" s="136">
        <v>50799</v>
      </c>
      <c r="B46" s="147" t="s">
        <v>1321</v>
      </c>
      <c r="C46" s="24">
        <v>11772</v>
      </c>
      <c r="D46" s="24">
        <v>0</v>
      </c>
    </row>
    <row r="47" s="216" customFormat="1" ht="25" customHeight="1" spans="1:4">
      <c r="A47" s="136">
        <v>508</v>
      </c>
      <c r="B47" s="146" t="s">
        <v>1322</v>
      </c>
      <c r="C47" s="24">
        <v>569</v>
      </c>
      <c r="D47" s="24">
        <v>0</v>
      </c>
    </row>
    <row r="48" s="216" customFormat="1" ht="25" customHeight="1" spans="1:4">
      <c r="A48" s="136">
        <v>50803</v>
      </c>
      <c r="B48" s="147" t="s">
        <v>1323</v>
      </c>
      <c r="C48" s="24">
        <v>0</v>
      </c>
      <c r="D48" s="24">
        <v>0</v>
      </c>
    </row>
    <row r="49" s="216" customFormat="1" ht="25" customHeight="1" spans="1:4">
      <c r="A49" s="136">
        <v>50804</v>
      </c>
      <c r="B49" s="147" t="s">
        <v>1324</v>
      </c>
      <c r="C49" s="24">
        <v>0</v>
      </c>
      <c r="D49" s="24">
        <v>0</v>
      </c>
    </row>
    <row r="50" s="216" customFormat="1" ht="25" customHeight="1" spans="1:4">
      <c r="A50" s="136">
        <v>50805</v>
      </c>
      <c r="B50" s="147" t="s">
        <v>1325</v>
      </c>
      <c r="C50" s="24">
        <v>0</v>
      </c>
      <c r="D50" s="24">
        <v>0</v>
      </c>
    </row>
    <row r="51" s="216" customFormat="1" ht="25" customHeight="1" spans="1:4">
      <c r="A51" s="136">
        <v>50899</v>
      </c>
      <c r="B51" s="147" t="s">
        <v>1326</v>
      </c>
      <c r="C51" s="24">
        <v>569</v>
      </c>
      <c r="D51" s="24">
        <v>0</v>
      </c>
    </row>
    <row r="52" s="216" customFormat="1" ht="25" customHeight="1" spans="1:4">
      <c r="A52" s="136">
        <v>509</v>
      </c>
      <c r="B52" s="146" t="s">
        <v>1327</v>
      </c>
      <c r="C52" s="24">
        <v>47735</v>
      </c>
      <c r="D52" s="24">
        <v>1305</v>
      </c>
    </row>
    <row r="53" s="216" customFormat="1" ht="25" customHeight="1" spans="1:4">
      <c r="A53" s="136">
        <v>50901</v>
      </c>
      <c r="B53" s="147" t="s">
        <v>1328</v>
      </c>
      <c r="C53" s="24">
        <v>32768</v>
      </c>
      <c r="D53" s="24">
        <v>1126</v>
      </c>
    </row>
    <row r="54" s="216" customFormat="1" ht="25" customHeight="1" spans="1:4">
      <c r="A54" s="136">
        <v>50902</v>
      </c>
      <c r="B54" s="147" t="s">
        <v>1329</v>
      </c>
      <c r="C54" s="24">
        <v>2022</v>
      </c>
      <c r="D54" s="24">
        <v>0</v>
      </c>
    </row>
    <row r="55" s="216" customFormat="1" ht="25" customHeight="1" spans="1:4">
      <c r="A55" s="136">
        <v>50903</v>
      </c>
      <c r="B55" s="147" t="s">
        <v>1330</v>
      </c>
      <c r="C55" s="24">
        <v>6134</v>
      </c>
      <c r="D55" s="24">
        <v>0</v>
      </c>
    </row>
    <row r="56" s="216" customFormat="1" ht="25" customHeight="1" spans="1:4">
      <c r="A56" s="136">
        <v>50905</v>
      </c>
      <c r="B56" s="147" t="s">
        <v>1331</v>
      </c>
      <c r="C56" s="24">
        <v>3071</v>
      </c>
      <c r="D56" s="24">
        <v>179</v>
      </c>
    </row>
    <row r="57" s="216" customFormat="1" ht="25" customHeight="1" spans="1:4">
      <c r="A57" s="136">
        <v>50999</v>
      </c>
      <c r="B57" s="147" t="s">
        <v>1332</v>
      </c>
      <c r="C57" s="24">
        <v>3740</v>
      </c>
      <c r="D57" s="24">
        <v>0</v>
      </c>
    </row>
    <row r="58" s="216" customFormat="1" ht="25" customHeight="1" spans="1:4">
      <c r="A58" s="136">
        <v>510</v>
      </c>
      <c r="B58" s="146" t="s">
        <v>1333</v>
      </c>
      <c r="C58" s="24">
        <v>27768</v>
      </c>
      <c r="D58" s="24">
        <v>0</v>
      </c>
    </row>
    <row r="59" s="216" customFormat="1" ht="25" customHeight="1" spans="1:4">
      <c r="A59" s="136">
        <v>51002</v>
      </c>
      <c r="B59" s="147" t="s">
        <v>1334</v>
      </c>
      <c r="C59" s="24">
        <v>27768</v>
      </c>
      <c r="D59" s="24">
        <v>0</v>
      </c>
    </row>
    <row r="60" s="216" customFormat="1" ht="25" customHeight="1" spans="1:4">
      <c r="A60" s="136">
        <v>51003</v>
      </c>
      <c r="B60" s="147" t="s">
        <v>659</v>
      </c>
      <c r="C60" s="24">
        <v>0</v>
      </c>
      <c r="D60" s="24">
        <v>0</v>
      </c>
    </row>
    <row r="61" s="216" customFormat="1" ht="25" customHeight="1" spans="1:4">
      <c r="A61" s="136">
        <v>51004</v>
      </c>
      <c r="B61" s="147" t="s">
        <v>1335</v>
      </c>
      <c r="C61" s="24">
        <v>0</v>
      </c>
      <c r="D61" s="24">
        <v>0</v>
      </c>
    </row>
    <row r="62" s="216" customFormat="1" ht="25" customHeight="1" spans="1:4">
      <c r="A62" s="136">
        <v>511</v>
      </c>
      <c r="B62" s="146" t="s">
        <v>1336</v>
      </c>
      <c r="C62" s="24">
        <v>3594</v>
      </c>
      <c r="D62" s="24">
        <v>0</v>
      </c>
    </row>
    <row r="63" s="216" customFormat="1" ht="25" customHeight="1" spans="1:4">
      <c r="A63" s="136">
        <v>51101</v>
      </c>
      <c r="B63" s="147" t="s">
        <v>1337</v>
      </c>
      <c r="C63" s="24">
        <v>3433</v>
      </c>
      <c r="D63" s="24">
        <v>0</v>
      </c>
    </row>
    <row r="64" s="216" customFormat="1" ht="25" customHeight="1" spans="1:4">
      <c r="A64" s="136">
        <v>51102</v>
      </c>
      <c r="B64" s="147" t="s">
        <v>1338</v>
      </c>
      <c r="C64" s="24">
        <v>144</v>
      </c>
      <c r="D64" s="24">
        <v>0</v>
      </c>
    </row>
    <row r="65" s="216" customFormat="1" ht="25" customHeight="1" spans="1:4">
      <c r="A65" s="136">
        <v>51103</v>
      </c>
      <c r="B65" s="147" t="s">
        <v>1339</v>
      </c>
      <c r="C65" s="24">
        <v>17</v>
      </c>
      <c r="D65" s="24">
        <v>0</v>
      </c>
    </row>
    <row r="66" s="216" customFormat="1" ht="25" customHeight="1" spans="1:4">
      <c r="A66" s="136">
        <v>51104</v>
      </c>
      <c r="B66" s="147" t="s">
        <v>1340</v>
      </c>
      <c r="C66" s="24">
        <v>0</v>
      </c>
      <c r="D66" s="24">
        <v>0</v>
      </c>
    </row>
    <row r="67" s="216" customFormat="1" ht="25" customHeight="1" spans="1:4">
      <c r="A67" s="136">
        <v>599</v>
      </c>
      <c r="B67" s="146" t="s">
        <v>1341</v>
      </c>
      <c r="C67" s="24">
        <v>10196</v>
      </c>
      <c r="D67" s="24">
        <v>0</v>
      </c>
    </row>
    <row r="68" s="216" customFormat="1" ht="25" customHeight="1" spans="1:4">
      <c r="A68" s="136">
        <v>59907</v>
      </c>
      <c r="B68" s="147" t="s">
        <v>1342</v>
      </c>
      <c r="C68" s="24">
        <v>0</v>
      </c>
      <c r="D68" s="24">
        <v>0</v>
      </c>
    </row>
    <row r="69" s="216" customFormat="1" ht="25" customHeight="1" spans="1:4">
      <c r="A69" s="136">
        <v>59908</v>
      </c>
      <c r="B69" s="147" t="s">
        <v>1343</v>
      </c>
      <c r="C69" s="24">
        <v>0</v>
      </c>
      <c r="D69" s="24">
        <v>0</v>
      </c>
    </row>
    <row r="70" s="216" customFormat="1" ht="25" customHeight="1" spans="1:4">
      <c r="A70" s="136">
        <v>59909</v>
      </c>
      <c r="B70" s="147" t="s">
        <v>1344</v>
      </c>
      <c r="C70" s="34">
        <v>0</v>
      </c>
      <c r="D70" s="222">
        <v>0</v>
      </c>
    </row>
    <row r="71" s="216" customFormat="1" ht="25" customHeight="1" spans="1:4">
      <c r="A71" s="136">
        <v>59910</v>
      </c>
      <c r="B71" s="147" t="s">
        <v>1345</v>
      </c>
      <c r="C71" s="34">
        <v>0</v>
      </c>
      <c r="D71" s="33">
        <v>0</v>
      </c>
    </row>
    <row r="72" s="216" customFormat="1" ht="25" customHeight="1" spans="1:4">
      <c r="A72" s="136">
        <v>59999</v>
      </c>
      <c r="B72" s="147" t="s">
        <v>1127</v>
      </c>
      <c r="C72" s="34">
        <v>10196</v>
      </c>
      <c r="D72" s="33">
        <v>0</v>
      </c>
    </row>
    <row r="73" s="217" customFormat="1" ht="12.75" spans="1:4">
      <c r="A73" s="223"/>
      <c r="B73" s="224"/>
      <c r="C73" s="223"/>
      <c r="D73" s="225"/>
    </row>
    <row r="74" spans="3:3">
      <c r="C74" s="226"/>
    </row>
  </sheetData>
  <mergeCells count="4">
    <mergeCell ref="B1:D1"/>
    <mergeCell ref="A3:A4"/>
    <mergeCell ref="B3:B4"/>
    <mergeCell ref="C3:C4"/>
  </mergeCells>
  <pageMargins left="0.58" right="0.36" top="0.43" bottom="0.61" header="0.51" footer="0.51"/>
  <pageSetup paperSize="9" orientation="portrait"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zoomScale="150" zoomScaleNormal="150" workbookViewId="0">
      <pane xSplit="1" ySplit="3" topLeftCell="B4" activePane="bottomRight" state="frozen"/>
      <selection/>
      <selection pane="topRight"/>
      <selection pane="bottomLeft"/>
      <selection pane="bottomRight" activeCell="D40" sqref="D40"/>
    </sheetView>
  </sheetViews>
  <sheetFormatPr defaultColWidth="9" defaultRowHeight="15.75" outlineLevelCol="3"/>
  <cols>
    <col min="1" max="1" width="50.875" style="127"/>
    <col min="2" max="2" width="13.25" style="195" customWidth="1"/>
    <col min="3" max="3" width="40.375" style="127"/>
    <col min="4" max="4" width="9.625" style="195"/>
    <col min="5" max="16384" width="9" style="206"/>
  </cols>
  <sheetData>
    <row r="1" ht="28.5" customHeight="1" spans="1:4">
      <c r="A1" s="130" t="s">
        <v>8</v>
      </c>
      <c r="B1" s="207"/>
      <c r="C1" s="130"/>
      <c r="D1" s="207"/>
    </row>
    <row r="2" ht="16.5" customHeight="1" spans="1:4">
      <c r="A2" s="131" t="s">
        <v>31</v>
      </c>
      <c r="B2" s="131"/>
      <c r="C2" s="131"/>
      <c r="D2" s="208"/>
    </row>
    <row r="3" ht="20.25" customHeight="1" spans="1:4">
      <c r="A3" s="132" t="s">
        <v>32</v>
      </c>
      <c r="B3" s="132" t="s">
        <v>1283</v>
      </c>
      <c r="C3" s="132" t="s">
        <v>32</v>
      </c>
      <c r="D3" s="132" t="s">
        <v>1283</v>
      </c>
    </row>
    <row r="4" ht="16.5" customHeight="1" spans="1:4">
      <c r="A4" s="209" t="s">
        <v>1346</v>
      </c>
      <c r="B4" s="133">
        <f>SUM(B5:B10)</f>
        <v>7559</v>
      </c>
      <c r="C4" s="147" t="s">
        <v>1347</v>
      </c>
      <c r="D4" s="134"/>
    </row>
    <row r="5" ht="16.5" customHeight="1" spans="1:4">
      <c r="A5" s="109" t="s">
        <v>71</v>
      </c>
      <c r="B5" s="38">
        <v>817</v>
      </c>
      <c r="C5" s="147" t="s">
        <v>1348</v>
      </c>
      <c r="D5" s="134">
        <v>973</v>
      </c>
    </row>
    <row r="6" ht="16.5" customHeight="1" spans="1:4">
      <c r="A6" s="109" t="s">
        <v>72</v>
      </c>
      <c r="B6" s="38">
        <v>573</v>
      </c>
      <c r="C6" s="146" t="s">
        <v>1349</v>
      </c>
      <c r="D6" s="133">
        <f>SUM(D7:D27)</f>
        <v>24741</v>
      </c>
    </row>
    <row r="7" ht="16.5" customHeight="1" spans="1:4">
      <c r="A7" s="147" t="s">
        <v>73</v>
      </c>
      <c r="B7" s="38">
        <v>3643</v>
      </c>
      <c r="C7" s="147" t="s">
        <v>1350</v>
      </c>
      <c r="D7" s="134">
        <v>2794</v>
      </c>
    </row>
    <row r="8" ht="16.5" customHeight="1" spans="1:4">
      <c r="A8" s="147" t="s">
        <v>74</v>
      </c>
      <c r="B8" s="38">
        <v>12</v>
      </c>
      <c r="C8" s="147" t="s">
        <v>1351</v>
      </c>
      <c r="D8" s="134"/>
    </row>
    <row r="9" ht="16.5" customHeight="1" spans="1:4">
      <c r="A9" s="147" t="s">
        <v>75</v>
      </c>
      <c r="B9" s="38">
        <v>398</v>
      </c>
      <c r="C9" s="147" t="s">
        <v>1352</v>
      </c>
      <c r="D9" s="134"/>
    </row>
    <row r="10" ht="16.5" customHeight="1" spans="1:4">
      <c r="A10" s="147" t="s">
        <v>76</v>
      </c>
      <c r="B10" s="38">
        <v>2116</v>
      </c>
      <c r="C10" s="147" t="s">
        <v>1353</v>
      </c>
      <c r="D10" s="134"/>
    </row>
    <row r="11" ht="16.5" customHeight="1" spans="1:4">
      <c r="A11" s="146" t="s">
        <v>1354</v>
      </c>
      <c r="B11" s="133">
        <f>SUM(B12:B47)+D4+D5</f>
        <v>182549</v>
      </c>
      <c r="C11" s="147" t="s">
        <v>1355</v>
      </c>
      <c r="D11" s="134"/>
    </row>
    <row r="12" ht="16.5" customHeight="1" spans="1:4">
      <c r="A12" s="147" t="s">
        <v>1356</v>
      </c>
      <c r="B12" s="134">
        <v>1179</v>
      </c>
      <c r="C12" s="147" t="s">
        <v>1357</v>
      </c>
      <c r="D12" s="134"/>
    </row>
    <row r="13" ht="16.5" customHeight="1" spans="1:4">
      <c r="A13" s="147" t="s">
        <v>1358</v>
      </c>
      <c r="B13" s="134">
        <v>36566</v>
      </c>
      <c r="C13" s="147" t="s">
        <v>1359</v>
      </c>
      <c r="D13" s="134">
        <v>410</v>
      </c>
    </row>
    <row r="14" ht="16.5" customHeight="1" spans="1:4">
      <c r="A14" s="147" t="s">
        <v>1360</v>
      </c>
      <c r="B14" s="134">
        <v>28846</v>
      </c>
      <c r="C14" s="147" t="s">
        <v>1361</v>
      </c>
      <c r="D14" s="134">
        <v>1837</v>
      </c>
    </row>
    <row r="15" ht="16.5" customHeight="1" spans="1:4">
      <c r="A15" s="147" t="s">
        <v>1362</v>
      </c>
      <c r="B15" s="134">
        <v>7928</v>
      </c>
      <c r="C15" s="147" t="s">
        <v>1363</v>
      </c>
      <c r="D15" s="134">
        <v>956</v>
      </c>
    </row>
    <row r="16" ht="16.5" customHeight="1" spans="1:4">
      <c r="A16" s="147" t="s">
        <v>1364</v>
      </c>
      <c r="B16" s="134"/>
      <c r="C16" s="147" t="s">
        <v>1365</v>
      </c>
      <c r="D16" s="134">
        <v>7007</v>
      </c>
    </row>
    <row r="17" ht="16.5" customHeight="1" spans="1:4">
      <c r="A17" s="147" t="s">
        <v>1366</v>
      </c>
      <c r="B17" s="134"/>
      <c r="C17" s="147" t="s">
        <v>1367</v>
      </c>
      <c r="D17" s="134">
        <v>3094</v>
      </c>
    </row>
    <row r="18" ht="16.5" customHeight="1" spans="1:4">
      <c r="A18" s="147" t="s">
        <v>1368</v>
      </c>
      <c r="B18" s="134">
        <v>328</v>
      </c>
      <c r="C18" s="147" t="s">
        <v>1369</v>
      </c>
      <c r="D18" s="134">
        <v>4634</v>
      </c>
    </row>
    <row r="19" ht="16.5" customHeight="1" spans="1:4">
      <c r="A19" s="147" t="s">
        <v>1370</v>
      </c>
      <c r="B19" s="134">
        <v>9791</v>
      </c>
      <c r="C19" s="147" t="s">
        <v>1371</v>
      </c>
      <c r="D19" s="134">
        <v>387</v>
      </c>
    </row>
    <row r="20" ht="16.5" customHeight="1" spans="1:4">
      <c r="A20" s="147" t="s">
        <v>1372</v>
      </c>
      <c r="B20" s="134">
        <v>11989</v>
      </c>
      <c r="C20" s="147" t="s">
        <v>1373</v>
      </c>
      <c r="D20" s="134">
        <v>465</v>
      </c>
    </row>
    <row r="21" ht="16.5" customHeight="1" spans="1:4">
      <c r="A21" s="147" t="s">
        <v>1374</v>
      </c>
      <c r="B21" s="134">
        <v>1688</v>
      </c>
      <c r="C21" s="147" t="s">
        <v>1375</v>
      </c>
      <c r="D21" s="134">
        <v>1295</v>
      </c>
    </row>
    <row r="22" ht="16.5" customHeight="1" spans="1:4">
      <c r="A22" s="147" t="s">
        <v>1376</v>
      </c>
      <c r="B22" s="134"/>
      <c r="C22" s="147" t="s">
        <v>1377</v>
      </c>
      <c r="D22" s="134">
        <v>658</v>
      </c>
    </row>
    <row r="23" ht="16.5" customHeight="1" spans="1:4">
      <c r="A23" s="147" t="s">
        <v>1378</v>
      </c>
      <c r="B23" s="134"/>
      <c r="C23" s="147" t="s">
        <v>1379</v>
      </c>
      <c r="D23" s="134">
        <v>132</v>
      </c>
    </row>
    <row r="24" ht="16.5" customHeight="1" spans="1:4">
      <c r="A24" s="147" t="s">
        <v>1380</v>
      </c>
      <c r="B24" s="134">
        <v>7691</v>
      </c>
      <c r="C24" s="147" t="s">
        <v>1381</v>
      </c>
      <c r="D24" s="134">
        <v>119</v>
      </c>
    </row>
    <row r="25" ht="16.5" customHeight="1" spans="1:4">
      <c r="A25" s="147" t="s">
        <v>1382</v>
      </c>
      <c r="B25" s="134"/>
      <c r="C25" s="147" t="s">
        <v>1383</v>
      </c>
      <c r="D25" s="134">
        <v>2</v>
      </c>
    </row>
    <row r="26" ht="16.5" customHeight="1" spans="1:4">
      <c r="A26" s="147" t="s">
        <v>1384</v>
      </c>
      <c r="B26" s="134"/>
      <c r="C26" s="147" t="s">
        <v>1385</v>
      </c>
      <c r="D26" s="134">
        <v>951</v>
      </c>
    </row>
    <row r="27" ht="16.5" customHeight="1" spans="1:4">
      <c r="A27" s="147" t="s">
        <v>1386</v>
      </c>
      <c r="B27" s="134"/>
      <c r="C27" s="147" t="s">
        <v>1387</v>
      </c>
      <c r="D27" s="134"/>
    </row>
    <row r="28" ht="16.5" customHeight="1" spans="1:4">
      <c r="A28" s="147" t="s">
        <v>1388</v>
      </c>
      <c r="B28" s="134">
        <v>1125</v>
      </c>
      <c r="C28" s="146" t="s">
        <v>1389</v>
      </c>
      <c r="D28" s="133">
        <f>SUM(D29:D32)</f>
        <v>15426</v>
      </c>
    </row>
    <row r="29" ht="16.5" customHeight="1" spans="1:4">
      <c r="A29" s="147" t="s">
        <v>1390</v>
      </c>
      <c r="B29" s="134">
        <v>13738</v>
      </c>
      <c r="C29" s="147" t="s">
        <v>1391</v>
      </c>
      <c r="D29" s="134">
        <v>13335</v>
      </c>
    </row>
    <row r="30" spans="1:4">
      <c r="A30" s="147" t="s">
        <v>1392</v>
      </c>
      <c r="B30" s="134">
        <v>10</v>
      </c>
      <c r="C30" s="147" t="s">
        <v>1393</v>
      </c>
      <c r="D30" s="134"/>
    </row>
    <row r="31" spans="1:4">
      <c r="A31" s="147" t="s">
        <v>1394</v>
      </c>
      <c r="B31" s="134">
        <v>3025</v>
      </c>
      <c r="C31" s="147" t="s">
        <v>1395</v>
      </c>
      <c r="D31" s="134"/>
    </row>
    <row r="32" spans="1:4">
      <c r="A32" s="147" t="s">
        <v>1396</v>
      </c>
      <c r="B32" s="134">
        <v>29047</v>
      </c>
      <c r="C32" s="147" t="s">
        <v>1397</v>
      </c>
      <c r="D32" s="134">
        <v>2091</v>
      </c>
    </row>
    <row r="33" spans="1:4">
      <c r="A33" s="147" t="s">
        <v>1398</v>
      </c>
      <c r="B33" s="134">
        <v>8733</v>
      </c>
      <c r="C33" s="146" t="s">
        <v>1399</v>
      </c>
      <c r="D33" s="133">
        <f>SUM(D34:D36)</f>
        <v>0</v>
      </c>
    </row>
    <row r="34" spans="1:4">
      <c r="A34" s="147" t="s">
        <v>1400</v>
      </c>
      <c r="B34" s="134">
        <v>6199</v>
      </c>
      <c r="C34" s="147" t="s">
        <v>1401</v>
      </c>
      <c r="D34" s="134"/>
    </row>
    <row r="35" spans="1:4">
      <c r="A35" s="147" t="s">
        <v>1402</v>
      </c>
      <c r="B35" s="134"/>
      <c r="C35" s="147" t="s">
        <v>1403</v>
      </c>
      <c r="D35" s="134"/>
    </row>
    <row r="36" spans="1:4">
      <c r="A36" s="147" t="s">
        <v>1404</v>
      </c>
      <c r="B36" s="134">
        <v>8050</v>
      </c>
      <c r="C36" s="147" t="s">
        <v>1405</v>
      </c>
      <c r="D36" s="134"/>
    </row>
    <row r="37" spans="1:4">
      <c r="A37" s="147" t="s">
        <v>1406</v>
      </c>
      <c r="B37" s="134">
        <v>1465</v>
      </c>
      <c r="C37" s="146" t="s">
        <v>1407</v>
      </c>
      <c r="D37" s="133">
        <f>SUM(D38:D39)</f>
        <v>4544</v>
      </c>
    </row>
    <row r="38" spans="1:4">
      <c r="A38" s="147" t="s">
        <v>1408</v>
      </c>
      <c r="B38" s="134"/>
      <c r="C38" s="147" t="s">
        <v>1409</v>
      </c>
      <c r="D38" s="135">
        <v>221</v>
      </c>
    </row>
    <row r="39" spans="1:4">
      <c r="A39" s="147" t="s">
        <v>1410</v>
      </c>
      <c r="B39" s="134"/>
      <c r="C39" s="147" t="s">
        <v>1411</v>
      </c>
      <c r="D39" s="135">
        <v>4323</v>
      </c>
    </row>
    <row r="40" spans="1:4">
      <c r="A40" s="147" t="s">
        <v>1412</v>
      </c>
      <c r="B40" s="134"/>
      <c r="C40" s="146" t="s">
        <v>1413</v>
      </c>
      <c r="D40" s="133">
        <f>SUM(D41:D44)</f>
        <v>15641</v>
      </c>
    </row>
    <row r="41" spans="1:4">
      <c r="A41" s="147" t="s">
        <v>1414</v>
      </c>
      <c r="B41" s="134"/>
      <c r="C41" s="147" t="s">
        <v>1415</v>
      </c>
      <c r="D41" s="134">
        <v>13000</v>
      </c>
    </row>
    <row r="42" spans="1:4">
      <c r="A42" s="147" t="s">
        <v>1416</v>
      </c>
      <c r="B42" s="134">
        <v>626</v>
      </c>
      <c r="C42" s="147" t="s">
        <v>1417</v>
      </c>
      <c r="D42" s="134"/>
    </row>
    <row r="43" spans="1:4">
      <c r="A43" s="147" t="s">
        <v>1418</v>
      </c>
      <c r="B43" s="134"/>
      <c r="C43" s="147" t="s">
        <v>1419</v>
      </c>
      <c r="D43" s="134">
        <v>550</v>
      </c>
    </row>
    <row r="44" spans="1:4">
      <c r="A44" s="147" t="s">
        <v>1420</v>
      </c>
      <c r="B44" s="134">
        <v>3552</v>
      </c>
      <c r="C44" s="147" t="s">
        <v>1421</v>
      </c>
      <c r="D44" s="134">
        <v>2091</v>
      </c>
    </row>
    <row r="45" spans="1:4">
      <c r="A45" s="147" t="s">
        <v>1422</v>
      </c>
      <c r="B45" s="203"/>
      <c r="C45" s="210"/>
      <c r="D45" s="211"/>
    </row>
    <row r="46" spans="1:4">
      <c r="A46" s="147" t="s">
        <v>1423</v>
      </c>
      <c r="B46" s="203"/>
      <c r="C46" s="212"/>
      <c r="D46" s="213"/>
    </row>
    <row r="47" spans="1:4">
      <c r="A47" s="147" t="s">
        <v>1424</v>
      </c>
      <c r="B47" s="203"/>
      <c r="C47" s="214"/>
      <c r="D47" s="215"/>
    </row>
  </sheetData>
  <mergeCells count="3">
    <mergeCell ref="A1:D1"/>
    <mergeCell ref="A2:D2"/>
    <mergeCell ref="C45:D47"/>
  </mergeCells>
  <pageMargins left="0.46" right="0.18" top="0.27" bottom="0.49" header="0.51" footer="0.3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4"/>
  <sheetViews>
    <sheetView workbookViewId="0">
      <selection activeCell="B52" sqref="B52"/>
    </sheetView>
  </sheetViews>
  <sheetFormatPr defaultColWidth="9" defaultRowHeight="15.75" outlineLevelCol="1"/>
  <cols>
    <col min="1" max="1" width="71" style="63" customWidth="1"/>
    <col min="2" max="2" width="26.5" style="129" customWidth="1"/>
    <col min="3" max="16384" width="9" style="63"/>
  </cols>
  <sheetData>
    <row r="1" s="63" customFormat="1" ht="26.25" customHeight="1" spans="2:2">
      <c r="B1" s="129"/>
    </row>
    <row r="2" s="111" customFormat="1" ht="39" customHeight="1" spans="1:2">
      <c r="A2" s="116" t="s">
        <v>9</v>
      </c>
      <c r="B2" s="116"/>
    </row>
    <row r="3" s="112" customFormat="1" ht="20.1" customHeight="1" spans="1:2">
      <c r="A3" s="66"/>
      <c r="B3" s="195" t="s">
        <v>31</v>
      </c>
    </row>
    <row r="4" s="112" customFormat="1" ht="20.1" customHeight="1" spans="1:2">
      <c r="A4" s="68" t="s">
        <v>32</v>
      </c>
      <c r="B4" s="69" t="s">
        <v>1425</v>
      </c>
    </row>
    <row r="5" s="193" customFormat="1" ht="20.1" customHeight="1" spans="1:2">
      <c r="A5" s="70" t="s">
        <v>1281</v>
      </c>
      <c r="B5" s="69"/>
    </row>
    <row r="6" s="194" customFormat="1" ht="20.1" customHeight="1" spans="1:2">
      <c r="A6" s="196" t="s">
        <v>1426</v>
      </c>
      <c r="B6" s="69"/>
    </row>
    <row r="7" s="112" customFormat="1" ht="18" customHeight="1" spans="1:2">
      <c r="A7" s="197" t="s">
        <v>1427</v>
      </c>
      <c r="B7" s="198"/>
    </row>
    <row r="8" s="112" customFormat="1" ht="18" customHeight="1" spans="1:2">
      <c r="A8" s="197" t="s">
        <v>1428</v>
      </c>
      <c r="B8" s="198"/>
    </row>
    <row r="9" s="112" customFormat="1" ht="18" customHeight="1" spans="1:2">
      <c r="A9" s="197" t="s">
        <v>1429</v>
      </c>
      <c r="B9" s="198"/>
    </row>
    <row r="10" s="112" customFormat="1" ht="18" customHeight="1" spans="1:2">
      <c r="A10" s="197" t="s">
        <v>1430</v>
      </c>
      <c r="B10" s="199"/>
    </row>
    <row r="11" s="112" customFormat="1" ht="18" customHeight="1" spans="1:2">
      <c r="A11" s="200" t="s">
        <v>1431</v>
      </c>
      <c r="B11" s="201"/>
    </row>
    <row r="12" s="112" customFormat="1" ht="18" customHeight="1" spans="1:2">
      <c r="A12" s="197" t="s">
        <v>1432</v>
      </c>
      <c r="B12" s="199"/>
    </row>
    <row r="13" s="194" customFormat="1" ht="20.1" customHeight="1" spans="1:2">
      <c r="A13" s="202" t="s">
        <v>1433</v>
      </c>
      <c r="B13" s="69"/>
    </row>
    <row r="14" s="112" customFormat="1" ht="20.1" customHeight="1" spans="1:2">
      <c r="A14" s="147" t="s">
        <v>1356</v>
      </c>
      <c r="B14" s="203"/>
    </row>
    <row r="15" s="112" customFormat="1" ht="20.1" customHeight="1" spans="1:2">
      <c r="A15" s="147" t="s">
        <v>1358</v>
      </c>
      <c r="B15" s="203"/>
    </row>
    <row r="16" s="112" customFormat="1" ht="20.1" customHeight="1" spans="1:2">
      <c r="A16" s="147" t="s">
        <v>1360</v>
      </c>
      <c r="B16" s="203"/>
    </row>
    <row r="17" s="112" customFormat="1" ht="20.1" customHeight="1" spans="1:2">
      <c r="A17" s="147" t="s">
        <v>1362</v>
      </c>
      <c r="B17" s="203"/>
    </row>
    <row r="18" s="112" customFormat="1" ht="20.1" customHeight="1" spans="1:2">
      <c r="A18" s="147" t="s">
        <v>1364</v>
      </c>
      <c r="B18" s="203"/>
    </row>
    <row r="19" s="112" customFormat="1" ht="20.1" customHeight="1" spans="1:2">
      <c r="A19" s="147" t="s">
        <v>1366</v>
      </c>
      <c r="B19" s="203"/>
    </row>
    <row r="20" s="112" customFormat="1" ht="20.1" customHeight="1" spans="1:2">
      <c r="A20" s="147" t="s">
        <v>1368</v>
      </c>
      <c r="B20" s="203"/>
    </row>
    <row r="21" s="112" customFormat="1" ht="20.1" customHeight="1" spans="1:2">
      <c r="A21" s="147" t="s">
        <v>1370</v>
      </c>
      <c r="B21" s="203"/>
    </row>
    <row r="22" s="112" customFormat="1" ht="20.1" customHeight="1" spans="1:2">
      <c r="A22" s="147" t="s">
        <v>1372</v>
      </c>
      <c r="B22" s="203"/>
    </row>
    <row r="23" s="112" customFormat="1" ht="20.1" customHeight="1" spans="1:2">
      <c r="A23" s="147" t="s">
        <v>1374</v>
      </c>
      <c r="B23" s="203"/>
    </row>
    <row r="24" s="112" customFormat="1" ht="20.1" customHeight="1" spans="1:2">
      <c r="A24" s="147" t="s">
        <v>1376</v>
      </c>
      <c r="B24" s="203"/>
    </row>
    <row r="25" s="112" customFormat="1" ht="20.1" customHeight="1" spans="1:2">
      <c r="A25" s="147" t="s">
        <v>1378</v>
      </c>
      <c r="B25" s="203"/>
    </row>
    <row r="26" s="112" customFormat="1" ht="20.1" customHeight="1" spans="1:2">
      <c r="A26" s="147" t="s">
        <v>1380</v>
      </c>
      <c r="B26" s="203"/>
    </row>
    <row r="27" s="112" customFormat="1" ht="20.1" customHeight="1" spans="1:2">
      <c r="A27" s="147" t="s">
        <v>1382</v>
      </c>
      <c r="B27" s="203"/>
    </row>
    <row r="28" s="112" customFormat="1" ht="20.1" customHeight="1" spans="1:2">
      <c r="A28" s="147" t="s">
        <v>1384</v>
      </c>
      <c r="B28" s="203"/>
    </row>
    <row r="29" s="112" customFormat="1" ht="20.1" customHeight="1" spans="1:2">
      <c r="A29" s="147" t="s">
        <v>1386</v>
      </c>
      <c r="B29" s="203"/>
    </row>
    <row r="30" s="112" customFormat="1" ht="20.1" customHeight="1" spans="1:2">
      <c r="A30" s="147" t="s">
        <v>1388</v>
      </c>
      <c r="B30" s="203"/>
    </row>
    <row r="31" s="112" customFormat="1" ht="20.1" customHeight="1" spans="1:2">
      <c r="A31" s="147" t="s">
        <v>1390</v>
      </c>
      <c r="B31" s="203"/>
    </row>
    <row r="32" s="112" customFormat="1" ht="20.1" customHeight="1" spans="1:2">
      <c r="A32" s="147" t="s">
        <v>1392</v>
      </c>
      <c r="B32" s="204"/>
    </row>
    <row r="33" s="112" customFormat="1" ht="20.1" customHeight="1" spans="1:2">
      <c r="A33" s="147" t="s">
        <v>1394</v>
      </c>
      <c r="B33" s="203"/>
    </row>
    <row r="34" s="112" customFormat="1" ht="20.1" customHeight="1" spans="1:2">
      <c r="A34" s="147" t="s">
        <v>1396</v>
      </c>
      <c r="B34" s="203"/>
    </row>
    <row r="35" s="112" customFormat="1" ht="20.1" customHeight="1" spans="1:2">
      <c r="A35" s="147" t="s">
        <v>1398</v>
      </c>
      <c r="B35" s="203"/>
    </row>
    <row r="36" s="112" customFormat="1" ht="20.1" customHeight="1" spans="1:2">
      <c r="A36" s="147" t="s">
        <v>1400</v>
      </c>
      <c r="B36" s="203"/>
    </row>
    <row r="37" s="112" customFormat="1" ht="20.1" customHeight="1" spans="1:2">
      <c r="A37" s="147" t="s">
        <v>1402</v>
      </c>
      <c r="B37" s="203"/>
    </row>
    <row r="38" s="112" customFormat="1" ht="20.1" customHeight="1" spans="1:2">
      <c r="A38" s="147" t="s">
        <v>1404</v>
      </c>
      <c r="B38" s="203"/>
    </row>
    <row r="39" s="112" customFormat="1" ht="20.1" customHeight="1" spans="1:2">
      <c r="A39" s="147" t="s">
        <v>1406</v>
      </c>
      <c r="B39" s="203"/>
    </row>
    <row r="40" s="112" customFormat="1" ht="20.1" customHeight="1" spans="1:2">
      <c r="A40" s="147" t="s">
        <v>1408</v>
      </c>
      <c r="B40" s="203"/>
    </row>
    <row r="41" s="112" customFormat="1" ht="20.1" customHeight="1" spans="1:2">
      <c r="A41" s="147" t="s">
        <v>1410</v>
      </c>
      <c r="B41" s="203"/>
    </row>
    <row r="42" s="112" customFormat="1" ht="20.1" customHeight="1" spans="1:2">
      <c r="A42" s="147" t="s">
        <v>1412</v>
      </c>
      <c r="B42" s="203"/>
    </row>
    <row r="43" s="112" customFormat="1" ht="20.1" customHeight="1" spans="1:2">
      <c r="A43" s="147" t="s">
        <v>1414</v>
      </c>
      <c r="B43" s="203"/>
    </row>
    <row r="44" s="112" customFormat="1" ht="20.1" customHeight="1" spans="1:2">
      <c r="A44" s="147" t="s">
        <v>1416</v>
      </c>
      <c r="B44" s="203"/>
    </row>
    <row r="45" s="112" customFormat="1" ht="20.1" customHeight="1" spans="1:2">
      <c r="A45" s="147" t="s">
        <v>1418</v>
      </c>
      <c r="B45" s="203"/>
    </row>
    <row r="46" s="112" customFormat="1" ht="20.1" customHeight="1" spans="1:2">
      <c r="A46" s="147" t="s">
        <v>1420</v>
      </c>
      <c r="B46" s="203"/>
    </row>
    <row r="47" s="112" customFormat="1" ht="20.1" customHeight="1" spans="1:2">
      <c r="A47" s="147" t="s">
        <v>1422</v>
      </c>
      <c r="B47" s="203"/>
    </row>
    <row r="48" s="112" customFormat="1" ht="20.1" customHeight="1" spans="1:2">
      <c r="A48" s="147" t="s">
        <v>1423</v>
      </c>
      <c r="B48" s="203"/>
    </row>
    <row r="49" s="112" customFormat="1" ht="20.1" customHeight="1" spans="1:2">
      <c r="A49" s="147" t="s">
        <v>1424</v>
      </c>
      <c r="B49" s="203"/>
    </row>
    <row r="50" s="112" customFormat="1" ht="20.1" customHeight="1" spans="1:2">
      <c r="A50" s="147" t="s">
        <v>1347</v>
      </c>
      <c r="B50" s="203"/>
    </row>
    <row r="51" s="112" customFormat="1" ht="20.1" customHeight="1" spans="1:2">
      <c r="A51" s="147" t="s">
        <v>1348</v>
      </c>
      <c r="B51" s="203"/>
    </row>
    <row r="52" s="194" customFormat="1" ht="20.1" customHeight="1" spans="1:2">
      <c r="A52" s="205" t="s">
        <v>1434</v>
      </c>
      <c r="B52" s="69"/>
    </row>
    <row r="53" s="194" customFormat="1" ht="20.1" customHeight="1" spans="1:2">
      <c r="A53" s="147" t="s">
        <v>1350</v>
      </c>
      <c r="B53" s="203"/>
    </row>
    <row r="54" s="194" customFormat="1" ht="20.1" customHeight="1" spans="1:2">
      <c r="A54" s="147" t="s">
        <v>1351</v>
      </c>
      <c r="B54" s="203"/>
    </row>
    <row r="55" s="194" customFormat="1" ht="20.1" customHeight="1" spans="1:2">
      <c r="A55" s="147" t="s">
        <v>1352</v>
      </c>
      <c r="B55" s="203"/>
    </row>
    <row r="56" s="194" customFormat="1" ht="20.1" customHeight="1" spans="1:2">
      <c r="A56" s="147" t="s">
        <v>1353</v>
      </c>
      <c r="B56" s="203"/>
    </row>
    <row r="57" s="194" customFormat="1" ht="20.1" customHeight="1" spans="1:2">
      <c r="A57" s="147" t="s">
        <v>1355</v>
      </c>
      <c r="B57" s="203"/>
    </row>
    <row r="58" s="194" customFormat="1" ht="20.1" customHeight="1" spans="1:2">
      <c r="A58" s="147" t="s">
        <v>1357</v>
      </c>
      <c r="B58" s="203"/>
    </row>
    <row r="59" s="194" customFormat="1" ht="20.1" customHeight="1" spans="1:2">
      <c r="A59" s="147" t="s">
        <v>1359</v>
      </c>
      <c r="B59" s="203"/>
    </row>
    <row r="60" s="194" customFormat="1" ht="20.1" customHeight="1" spans="1:2">
      <c r="A60" s="147" t="s">
        <v>1361</v>
      </c>
      <c r="B60" s="203"/>
    </row>
    <row r="61" s="112" customFormat="1" ht="20.1" customHeight="1" spans="1:2">
      <c r="A61" s="147" t="s">
        <v>1363</v>
      </c>
      <c r="B61" s="203"/>
    </row>
    <row r="62" s="112" customFormat="1" ht="20.1" customHeight="1" spans="1:2">
      <c r="A62" s="147" t="s">
        <v>1365</v>
      </c>
      <c r="B62" s="203"/>
    </row>
    <row r="63" s="112" customFormat="1" ht="20.1" customHeight="1" spans="1:2">
      <c r="A63" s="147" t="s">
        <v>1367</v>
      </c>
      <c r="B63" s="203"/>
    </row>
    <row r="64" s="112" customFormat="1" ht="20.1" customHeight="1" spans="1:2">
      <c r="A64" s="147" t="s">
        <v>1369</v>
      </c>
      <c r="B64" s="203"/>
    </row>
    <row r="65" s="112" customFormat="1" ht="20.1" customHeight="1" spans="1:2">
      <c r="A65" s="147" t="s">
        <v>1371</v>
      </c>
      <c r="B65" s="203"/>
    </row>
    <row r="66" s="112" customFormat="1" ht="20.1" customHeight="1" spans="1:2">
      <c r="A66" s="147" t="s">
        <v>1373</v>
      </c>
      <c r="B66" s="203"/>
    </row>
    <row r="67" s="112" customFormat="1" ht="20.1" customHeight="1" spans="1:2">
      <c r="A67" s="147" t="s">
        <v>1375</v>
      </c>
      <c r="B67" s="203"/>
    </row>
    <row r="68" s="112" customFormat="1" ht="20.1" customHeight="1" spans="1:2">
      <c r="A68" s="147" t="s">
        <v>1377</v>
      </c>
      <c r="B68" s="203"/>
    </row>
    <row r="69" s="112" customFormat="1" ht="20.1" customHeight="1" spans="1:2">
      <c r="A69" s="147" t="s">
        <v>1379</v>
      </c>
      <c r="B69" s="203"/>
    </row>
    <row r="70" s="112" customFormat="1" ht="20.1" customHeight="1" spans="1:2">
      <c r="A70" s="147" t="s">
        <v>1381</v>
      </c>
      <c r="B70" s="203"/>
    </row>
    <row r="71" s="112" customFormat="1" ht="20.1" customHeight="1" spans="1:2">
      <c r="A71" s="147" t="s">
        <v>1383</v>
      </c>
      <c r="B71" s="203"/>
    </row>
    <row r="72" s="112" customFormat="1" ht="20.1" customHeight="1" spans="1:2">
      <c r="A72" s="147" t="s">
        <v>1385</v>
      </c>
      <c r="B72" s="203"/>
    </row>
    <row r="73" s="112" customFormat="1" ht="20.1" customHeight="1" spans="1:2">
      <c r="A73" s="147" t="s">
        <v>1387</v>
      </c>
      <c r="B73" s="203"/>
    </row>
    <row r="74" s="63" customFormat="1" ht="32.25" customHeight="1" spans="1:2">
      <c r="A74" s="126" t="s">
        <v>1435</v>
      </c>
      <c r="B74" s="126"/>
    </row>
  </sheetData>
  <mergeCells count="2">
    <mergeCell ref="A2:B2"/>
    <mergeCell ref="A74:B74"/>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zoomScale="110" zoomScaleNormal="110" workbookViewId="0">
      <pane xSplit="1" ySplit="4" topLeftCell="B5" activePane="bottomRight" state="frozen"/>
      <selection/>
      <selection pane="topRight"/>
      <selection pane="bottomLeft"/>
      <selection pane="bottomRight" activeCell="I4" sqref="I4"/>
    </sheetView>
  </sheetViews>
  <sheetFormatPr defaultColWidth="9" defaultRowHeight="15.75"/>
  <cols>
    <col min="1" max="1" width="25.5" style="127"/>
    <col min="2" max="2" width="10" style="127" customWidth="1"/>
    <col min="3" max="3" width="9.88333333333333" style="127" customWidth="1"/>
    <col min="4" max="4" width="10.9083333333333" style="127" customWidth="1"/>
    <col min="5" max="5" width="9.775" style="127" customWidth="1"/>
    <col min="6" max="6" width="9.54166666666667" style="184" customWidth="1"/>
    <col min="7" max="7" width="11.475" style="184" customWidth="1"/>
    <col min="8" max="8" width="9" style="127"/>
    <col min="9" max="9" width="12.625" style="127"/>
    <col min="10" max="16384" width="9" style="127"/>
  </cols>
  <sheetData>
    <row r="1" ht="28.5" customHeight="1" spans="1:7">
      <c r="A1" s="139" t="s">
        <v>1436</v>
      </c>
      <c r="B1" s="139"/>
      <c r="C1" s="139"/>
      <c r="D1" s="139"/>
      <c r="E1" s="139"/>
      <c r="F1" s="139"/>
      <c r="G1" s="139"/>
    </row>
    <row r="2" ht="16.5" customHeight="1" spans="1:7">
      <c r="A2" s="140"/>
      <c r="G2" s="191" t="s">
        <v>31</v>
      </c>
    </row>
    <row r="3" s="182" customFormat="1" ht="18.75" customHeight="1" spans="1:7">
      <c r="A3" s="100" t="s">
        <v>32</v>
      </c>
      <c r="B3" s="69" t="s">
        <v>33</v>
      </c>
      <c r="C3" s="69" t="s">
        <v>34</v>
      </c>
      <c r="D3" s="69"/>
      <c r="E3" s="69"/>
      <c r="F3" s="69"/>
      <c r="G3" s="69"/>
    </row>
    <row r="4" s="182" customFormat="1" ht="42" customHeight="1" spans="1:7">
      <c r="A4" s="100"/>
      <c r="B4" s="185" t="s">
        <v>35</v>
      </c>
      <c r="C4" s="185" t="s">
        <v>36</v>
      </c>
      <c r="D4" s="185" t="s">
        <v>37</v>
      </c>
      <c r="E4" s="185" t="s">
        <v>38</v>
      </c>
      <c r="F4" s="192" t="s">
        <v>155</v>
      </c>
      <c r="G4" s="192" t="s">
        <v>156</v>
      </c>
    </row>
    <row r="5" ht="16.5" customHeight="1" spans="1:7">
      <c r="A5" s="104" t="s">
        <v>1437</v>
      </c>
      <c r="B5" s="24">
        <v>29242</v>
      </c>
      <c r="C5" s="24">
        <v>29200</v>
      </c>
      <c r="D5" s="24">
        <v>3000</v>
      </c>
      <c r="E5" s="24">
        <v>2521</v>
      </c>
      <c r="F5" s="42">
        <f>ROUND(E5/D5*100,1)</f>
        <v>84</v>
      </c>
      <c r="G5" s="42">
        <f>ROUND((E5-B5)/B5*100,1)</f>
        <v>-91.4</v>
      </c>
    </row>
    <row r="6" ht="16.5" customHeight="1" spans="1:7">
      <c r="A6" s="104" t="s">
        <v>1438</v>
      </c>
      <c r="B6" s="24"/>
      <c r="C6" s="186"/>
      <c r="D6" s="129"/>
      <c r="E6" s="24"/>
      <c r="F6" s="42"/>
      <c r="G6" s="42"/>
    </row>
    <row r="7" ht="16.5" customHeight="1" spans="1:7">
      <c r="A7" s="187" t="s">
        <v>1439</v>
      </c>
      <c r="B7" s="24"/>
      <c r="C7" s="24"/>
      <c r="D7" s="24"/>
      <c r="E7" s="24"/>
      <c r="F7" s="42"/>
      <c r="G7" s="42"/>
    </row>
    <row r="8" ht="16.5" customHeight="1" spans="1:7">
      <c r="A8" s="187" t="s">
        <v>1440</v>
      </c>
      <c r="B8" s="24"/>
      <c r="C8" s="24"/>
      <c r="D8" s="24"/>
      <c r="E8" s="24"/>
      <c r="F8" s="42"/>
      <c r="G8" s="42"/>
    </row>
    <row r="9" ht="16.5" customHeight="1" spans="1:7">
      <c r="A9" s="104" t="s">
        <v>1441</v>
      </c>
      <c r="B9" s="24">
        <v>43</v>
      </c>
      <c r="C9" s="24"/>
      <c r="D9" s="24">
        <v>51</v>
      </c>
      <c r="E9" s="24">
        <v>53</v>
      </c>
      <c r="F9" s="42">
        <f>ROUND(E9/D9*100,1)</f>
        <v>103.9</v>
      </c>
      <c r="G9" s="42">
        <f t="shared" ref="G6:G21" si="0">ROUND((E9-B9)/B9*100,1)</f>
        <v>23.3</v>
      </c>
    </row>
    <row r="10" ht="16.5" customHeight="1" spans="1:7">
      <c r="A10" s="104" t="s">
        <v>1442</v>
      </c>
      <c r="B10" s="24">
        <v>646</v>
      </c>
      <c r="C10" s="24">
        <v>600</v>
      </c>
      <c r="D10" s="24">
        <v>600</v>
      </c>
      <c r="E10" s="24">
        <v>450</v>
      </c>
      <c r="F10" s="42">
        <f>ROUND(E10/D10*100,1)</f>
        <v>75</v>
      </c>
      <c r="G10" s="42">
        <f t="shared" si="0"/>
        <v>-30.3</v>
      </c>
    </row>
    <row r="11" ht="16.5" customHeight="1" spans="1:7">
      <c r="A11" s="104" t="s">
        <v>1443</v>
      </c>
      <c r="B11" s="24"/>
      <c r="C11" s="24"/>
      <c r="D11" s="24"/>
      <c r="E11" s="24"/>
      <c r="F11" s="42"/>
      <c r="G11" s="42"/>
    </row>
    <row r="12" ht="16.5" customHeight="1" spans="1:7">
      <c r="A12" s="187" t="s">
        <v>1444</v>
      </c>
      <c r="B12" s="24"/>
      <c r="C12" s="24"/>
      <c r="D12" s="24"/>
      <c r="E12" s="24"/>
      <c r="F12" s="42"/>
      <c r="G12" s="42"/>
    </row>
    <row r="13" s="127" customFormat="1" ht="16.5" customHeight="1" spans="1:7">
      <c r="A13" s="187" t="s">
        <v>1445</v>
      </c>
      <c r="B13" s="24">
        <v>10504</v>
      </c>
      <c r="C13" s="24">
        <v>10463</v>
      </c>
      <c r="D13" s="24">
        <v>2885</v>
      </c>
      <c r="E13" s="24">
        <v>6625</v>
      </c>
      <c r="F13" s="42">
        <f>ROUND(E13/D13*100,1)</f>
        <v>229.6</v>
      </c>
      <c r="G13" s="42">
        <f t="shared" si="0"/>
        <v>-36.9</v>
      </c>
    </row>
    <row r="14" ht="16.5" customHeight="1" spans="1:7">
      <c r="A14" s="104" t="s">
        <v>1446</v>
      </c>
      <c r="B14" s="24"/>
      <c r="C14" s="24"/>
      <c r="D14" s="24">
        <v>8725</v>
      </c>
      <c r="E14" s="24"/>
      <c r="F14" s="42">
        <f>ROUND(E14/D14*100,1)</f>
        <v>0</v>
      </c>
      <c r="G14" s="42"/>
    </row>
    <row r="15" ht="16.5" customHeight="1" spans="1:7">
      <c r="A15" s="188" t="s">
        <v>1447</v>
      </c>
      <c r="B15" s="145">
        <f>SUM(B5:B13)</f>
        <v>40435</v>
      </c>
      <c r="C15" s="145">
        <f>SUM(C5:C13)</f>
        <v>40263</v>
      </c>
      <c r="D15" s="145">
        <f>SUM(D5:D14)</f>
        <v>15261</v>
      </c>
      <c r="E15" s="145">
        <f>SUM(E5:E14)</f>
        <v>9649</v>
      </c>
      <c r="F15" s="42">
        <f>ROUND(E15/D15*100,1)</f>
        <v>63.2</v>
      </c>
      <c r="G15" s="42">
        <f t="shared" si="0"/>
        <v>-76.1</v>
      </c>
    </row>
    <row r="16" s="183" customFormat="1" ht="23.25" customHeight="1" spans="1:7">
      <c r="A16" s="188" t="s">
        <v>68</v>
      </c>
      <c r="B16" s="189">
        <f>SUM(B17:B20)</f>
        <v>86824</v>
      </c>
      <c r="C16" s="189">
        <f>SUM(C17:C20)</f>
        <v>28830</v>
      </c>
      <c r="D16" s="189"/>
      <c r="E16" s="189">
        <f>SUM(E17:E20)</f>
        <v>92136</v>
      </c>
      <c r="F16" s="42"/>
      <c r="G16" s="42">
        <f t="shared" si="0"/>
        <v>6.1</v>
      </c>
    </row>
    <row r="17" s="183" customFormat="1" ht="23.25" customHeight="1" spans="1:7">
      <c r="A17" s="151" t="s">
        <v>1448</v>
      </c>
      <c r="B17" s="190"/>
      <c r="C17" s="190"/>
      <c r="D17" s="190"/>
      <c r="E17" s="190">
        <v>432</v>
      </c>
      <c r="F17" s="42"/>
      <c r="G17" s="42"/>
    </row>
    <row r="18" s="183" customFormat="1" ht="23.25" customHeight="1" spans="1:7">
      <c r="A18" s="151" t="s">
        <v>1449</v>
      </c>
      <c r="B18" s="172">
        <v>4124</v>
      </c>
      <c r="C18" s="172">
        <v>1766</v>
      </c>
      <c r="D18" s="172"/>
      <c r="E18" s="172">
        <v>9760</v>
      </c>
      <c r="F18" s="42"/>
      <c r="G18" s="42">
        <f t="shared" si="0"/>
        <v>136.7</v>
      </c>
    </row>
    <row r="19" s="183" customFormat="1" ht="23.25" customHeight="1" spans="1:10">
      <c r="A19" s="151" t="s">
        <v>1450</v>
      </c>
      <c r="B19" s="172">
        <v>8477</v>
      </c>
      <c r="C19" s="172">
        <v>19564</v>
      </c>
      <c r="D19" s="172"/>
      <c r="E19" s="172">
        <v>19363</v>
      </c>
      <c r="F19" s="42"/>
      <c r="G19" s="42">
        <f t="shared" si="0"/>
        <v>128.4</v>
      </c>
      <c r="J19" s="181"/>
    </row>
    <row r="20" s="183" customFormat="1" ht="23.25" customHeight="1" spans="1:7">
      <c r="A20" s="151" t="s">
        <v>1451</v>
      </c>
      <c r="B20" s="172">
        <v>74223</v>
      </c>
      <c r="C20" s="190">
        <v>7500</v>
      </c>
      <c r="D20" s="173"/>
      <c r="E20" s="172">
        <v>62581</v>
      </c>
      <c r="F20" s="42"/>
      <c r="G20" s="42">
        <f t="shared" si="0"/>
        <v>-15.7</v>
      </c>
    </row>
    <row r="21" s="183" customFormat="1" ht="23.25" customHeight="1" spans="1:7">
      <c r="A21" s="188" t="s">
        <v>149</v>
      </c>
      <c r="B21" s="189">
        <f>B16+B15</f>
        <v>127259</v>
      </c>
      <c r="C21" s="189">
        <f>C16+C15</f>
        <v>69093</v>
      </c>
      <c r="D21" s="189">
        <f>D16+D15</f>
        <v>15261</v>
      </c>
      <c r="E21" s="189">
        <f>E16+E15</f>
        <v>101785</v>
      </c>
      <c r="F21" s="42">
        <f>ROUND(E21/D21*100,1)</f>
        <v>667</v>
      </c>
      <c r="G21" s="42">
        <f t="shared" si="0"/>
        <v>-20</v>
      </c>
    </row>
  </sheetData>
  <mergeCells count="3">
    <mergeCell ref="A1:G1"/>
    <mergeCell ref="C3:G3"/>
    <mergeCell ref="A3:A4"/>
  </mergeCells>
  <pageMargins left="0.77" right="0.34" top="0.54" bottom="0.2" header="0.51" footer="0.51"/>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24</vt:i4>
      </vt:variant>
    </vt:vector>
  </HeadingPairs>
  <TitlesOfParts>
    <vt:vector size="24" baseType="lpstr">
      <vt:lpstr>封面</vt:lpstr>
      <vt:lpstr>目录</vt:lpstr>
      <vt:lpstr>一般公共预算收入</vt:lpstr>
      <vt:lpstr>一般公共预算支出</vt:lpstr>
      <vt:lpstr>一般公共预算本级支出</vt:lpstr>
      <vt:lpstr>一般公共预算基本支出决算（按经济分类）</vt:lpstr>
      <vt:lpstr>一般公共预算税收返还和转移支付决算表</vt:lpstr>
      <vt:lpstr>一般公共预算税收返还和转移支付决算表（分项目分地区）</vt:lpstr>
      <vt:lpstr>政府性基金收入</vt:lpstr>
      <vt:lpstr>政府性基金支出</vt:lpstr>
      <vt:lpstr>政府性基金本级支出</vt:lpstr>
      <vt:lpstr>政府性基金转移支付决算表</vt:lpstr>
      <vt:lpstr>政府性基金预算转移支付决算表（分项目分地区）</vt:lpstr>
      <vt:lpstr>国有资本经营收入决算</vt:lpstr>
      <vt:lpstr>国有资本经营支出决算</vt:lpstr>
      <vt:lpstr>国有资本经营预算本级支出</vt:lpstr>
      <vt:lpstr>国有资本经营预算转移支付决算表（分项目分地区）</vt:lpstr>
      <vt:lpstr>社保基金收入决算</vt:lpstr>
      <vt:lpstr>社保基金支出决算</vt:lpstr>
      <vt:lpstr>社保基金收支结余决算</vt:lpstr>
      <vt:lpstr>一般债务限额和余额情况决算表</vt:lpstr>
      <vt:lpstr>专项债务限额和余额情况决算表</vt:lpstr>
      <vt:lpstr>政府债券使用情况表</vt:lpstr>
      <vt:lpstr>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gw</cp:lastModifiedBy>
  <cp:revision>1</cp:revision>
  <dcterms:created xsi:type="dcterms:W3CDTF">2017-09-11T23:47:00Z</dcterms:created>
  <cp:lastPrinted>2019-04-02T18:16:00Z</cp:lastPrinted>
  <dcterms:modified xsi:type="dcterms:W3CDTF">2025-10-16T11:14:48Z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FE3A0100259346678B0E1258553B5659</vt:lpwstr>
  </property>
</Properties>
</file>